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7425" activeTab="0"/>
  </bookViews>
  <sheets>
    <sheet name="Salary" sheetId="1" r:id="rId1"/>
    <sheet name="Events" sheetId="2" r:id="rId2"/>
  </sheets>
  <definedNames>
    <definedName name="_xlnm.Print_Area" localSheetId="0">'Salary'!$A$1:$I$71</definedName>
    <definedName name="_xlnm.Print_Titles" localSheetId="0">'Salary'!$1:$8</definedName>
  </definedNames>
  <calcPr fullCalcOnLoad="1"/>
</workbook>
</file>

<file path=xl/comments2.xml><?xml version="1.0" encoding="utf-8"?>
<comments xmlns="http://schemas.openxmlformats.org/spreadsheetml/2006/main">
  <authors>
    <author>YHines</author>
  </authors>
  <commentList>
    <comment ref="D107" authorId="0">
      <text>
        <r>
          <rPr>
            <b/>
            <sz val="9"/>
            <rFont val="Tahoma"/>
            <family val="2"/>
          </rPr>
          <t>YHines:</t>
        </r>
        <r>
          <rPr>
            <sz val="9"/>
            <rFont val="Tahoma"/>
            <family val="2"/>
          </rPr>
          <t xml:space="preserve">
Start-up is calculated using rows including site qualification visit through conduct staff in-services on the salary worksheet.</t>
        </r>
      </text>
    </comment>
  </commentList>
</comments>
</file>

<file path=xl/sharedStrings.xml><?xml version="1.0" encoding="utf-8"?>
<sst xmlns="http://schemas.openxmlformats.org/spreadsheetml/2006/main" count="221" uniqueCount="151">
  <si>
    <t>Clinical Trial Salary Worksheet</t>
  </si>
  <si>
    <t>PI/Physician</t>
  </si>
  <si>
    <t>Activity</t>
  </si>
  <si>
    <t>Personnel</t>
  </si>
  <si>
    <t>Site Qualification Visit</t>
  </si>
  <si>
    <t>Attend Investigator Meeting</t>
  </si>
  <si>
    <t>Prepare IRB application</t>
  </si>
  <si>
    <t>Vital Signs</t>
  </si>
  <si>
    <t>Obtain/Process Specimens</t>
  </si>
  <si>
    <t>Complete CRF's</t>
  </si>
  <si>
    <t>Resolve Data Queries</t>
  </si>
  <si>
    <t>Coordinate/Attend Monitoring Visits</t>
  </si>
  <si>
    <t>Protocol Amendments</t>
  </si>
  <si>
    <t>Sponsor Correspondence</t>
  </si>
  <si>
    <t>Recruit Subjects</t>
  </si>
  <si>
    <t>Total Time Required
(minutes)</t>
  </si>
  <si>
    <t>Total Time Required
(hours)</t>
  </si>
  <si>
    <t>Conduct Staff In-services</t>
  </si>
  <si>
    <t>IRB Correspondence</t>
  </si>
  <si>
    <t>SAE Forms (Monitor/Code/Interpret)</t>
  </si>
  <si>
    <t>Total Cost
(dollars)</t>
  </si>
  <si>
    <t>Prepare Budget/Contract Submission</t>
  </si>
  <si>
    <t>Screen Subjects</t>
  </si>
  <si>
    <t>Consent Subjects</t>
  </si>
  <si>
    <t>Administer Trial Medications</t>
  </si>
  <si>
    <t>Time required for event
(minutes)</t>
  </si>
  <si>
    <t>Total Number of Patients*
(each)</t>
  </si>
  <si>
    <t>Hourly Rate
(include fringe**)
(dollars)</t>
  </si>
  <si>
    <t>TOTAL Including Overhead</t>
  </si>
  <si>
    <t>TOTAL  Clinical  Purchases</t>
  </si>
  <si>
    <t>Number of Events  per Patient
(each)</t>
  </si>
  <si>
    <t>Cost per Event</t>
  </si>
  <si>
    <t>Chemistry</t>
  </si>
  <si>
    <t>Albumin</t>
  </si>
  <si>
    <t>Alkaline phosphatase</t>
  </si>
  <si>
    <t>Amylase</t>
  </si>
  <si>
    <t>Bilirubin</t>
  </si>
  <si>
    <t>Calcium</t>
  </si>
  <si>
    <t>Chloride</t>
  </si>
  <si>
    <t>Cholesterol</t>
  </si>
  <si>
    <t>Creatinine</t>
  </si>
  <si>
    <t>Electrolyte panel</t>
  </si>
  <si>
    <t>Glucose</t>
  </si>
  <si>
    <t>Phosphorus</t>
  </si>
  <si>
    <t>Potassium</t>
  </si>
  <si>
    <t>Pregnancy, serum</t>
  </si>
  <si>
    <t>Pregnancy, urine</t>
  </si>
  <si>
    <t>Protein, total</t>
  </si>
  <si>
    <t>SGOT (AST)</t>
  </si>
  <si>
    <t>SGPT (ALT)</t>
  </si>
  <si>
    <t>Sodium</t>
  </si>
  <si>
    <t>Triglycerides</t>
  </si>
  <si>
    <t>Uric acid</t>
  </si>
  <si>
    <t>Hematology</t>
  </si>
  <si>
    <t>Complete Blood Count (CBC)</t>
  </si>
  <si>
    <t>CBC with differential</t>
  </si>
  <si>
    <t>Erythrocyte Sedimentation Rate (ESR)</t>
  </si>
  <si>
    <t>Hemaglobin</t>
  </si>
  <si>
    <t>Hematocrit</t>
  </si>
  <si>
    <t>Platelet count</t>
  </si>
  <si>
    <t>Microbiology</t>
  </si>
  <si>
    <t>Culture, blood</t>
  </si>
  <si>
    <t>Culture, sputum</t>
  </si>
  <si>
    <t>Culture, stool</t>
  </si>
  <si>
    <t>Culture, urine</t>
  </si>
  <si>
    <t>Culture, other</t>
  </si>
  <si>
    <t>Gram stain</t>
  </si>
  <si>
    <t>Miscellaneous</t>
  </si>
  <si>
    <t>Electrocardiogram (ECG)</t>
  </si>
  <si>
    <t>Ophthalmologic exam</t>
  </si>
  <si>
    <t>Pharmacokinetics</t>
  </si>
  <si>
    <t>Pharmacy</t>
  </si>
  <si>
    <t>Charge</t>
  </si>
  <si>
    <t>Radiology</t>
  </si>
  <si>
    <t>CT scan, abdomen</t>
  </si>
  <si>
    <t>CT scan, chest</t>
  </si>
  <si>
    <t>MRI</t>
  </si>
  <si>
    <t>X-ray, chest</t>
  </si>
  <si>
    <t>Urinalysis</t>
  </si>
  <si>
    <t xml:space="preserve">Schedule Subjects </t>
  </si>
  <si>
    <t>Protocol  Title:</t>
  </si>
  <si>
    <t>Blood urea nitrogen (BUN)</t>
  </si>
  <si>
    <t>Lactic dehydrogenase (LDH)</t>
  </si>
  <si>
    <t>CT scan, other</t>
  </si>
  <si>
    <t>Other (add lines if needed-plus copy &amp; paste E cell )</t>
  </si>
  <si>
    <t>Other (add lines if needed-plus copy &amp; paste E cell)</t>
  </si>
  <si>
    <t xml:space="preserve">Principal Investigator:  </t>
  </si>
  <si>
    <t>All Subinvestigators:</t>
  </si>
  <si>
    <t xml:space="preserve">Primary Study Coordinator: </t>
  </si>
  <si>
    <t>Patient Stipends</t>
  </si>
  <si>
    <t>Supplies/Materials</t>
  </si>
  <si>
    <t>Communications</t>
  </si>
  <si>
    <t>Printing/Binding</t>
  </si>
  <si>
    <t>Principal Investigator/Physician:</t>
  </si>
  <si>
    <t>Travel (not directly paid for by sponsor)</t>
  </si>
  <si>
    <t>1110/1310</t>
  </si>
  <si>
    <t>EPA/PI/MD</t>
  </si>
  <si>
    <t>Benefits (formula)</t>
  </si>
  <si>
    <t>Total Personnel Cost</t>
  </si>
  <si>
    <t>TOTAL  Salary Worksheet with fringe:</t>
  </si>
  <si>
    <t>Temp/Students</t>
  </si>
  <si>
    <t>Coordinator/Nurse/Data Manager</t>
  </si>
  <si>
    <t>Salary &amp; Wages by Object Line</t>
  </si>
  <si>
    <t>Date of this draft:</t>
  </si>
  <si>
    <t xml:space="preserve">Coordinator/Nurse/Data Manager </t>
  </si>
  <si>
    <t>Coordinate/Attend Initiation Visit</t>
  </si>
  <si>
    <t>Physical Exams</t>
  </si>
  <si>
    <t>Total Number of Patients*
(or each)</t>
  </si>
  <si>
    <t>Number of Events or Visits per Patient*
(or each)</t>
  </si>
  <si>
    <t>CSS/SPA</t>
  </si>
  <si>
    <t>TOTAL Salary plus Clinical Purchases</t>
  </si>
  <si>
    <t>Miscellaneous Clinical Services</t>
  </si>
  <si>
    <t>Temporary/Student Worker</t>
  </si>
  <si>
    <t>Oversite fee</t>
  </si>
  <si>
    <t>Mixing/Dispensing fee</t>
  </si>
  <si>
    <t>Other Study Personnel:</t>
  </si>
  <si>
    <t>Glycosylated hemoglobin (Hgb A1c)</t>
  </si>
  <si>
    <t>Enter Data in Electronic System</t>
  </si>
  <si>
    <t>Interview (Assess AE, Diary, etc.)</t>
  </si>
  <si>
    <t>Collect/Maintain Regulatory Docs</t>
  </si>
  <si>
    <t>Coordinate/Attend Termination Visit</t>
  </si>
  <si>
    <r>
      <t>Other</t>
    </r>
    <r>
      <rPr>
        <sz val="10"/>
        <rFont val="Arial"/>
        <family val="2"/>
      </rPr>
      <t>(type Activity name over this text)</t>
    </r>
  </si>
  <si>
    <r>
      <t xml:space="preserve">Protocol </t>
    </r>
    <r>
      <rPr>
        <b/>
        <sz val="10"/>
        <rFont val="Arial"/>
        <family val="2"/>
      </rPr>
      <t>(abbreviated name or #)</t>
    </r>
    <r>
      <rPr>
        <b/>
        <sz val="14"/>
        <rFont val="Arial"/>
        <family val="2"/>
      </rPr>
      <t xml:space="preserve">:  </t>
    </r>
  </si>
  <si>
    <t xml:space="preserve">IRB Initial Review </t>
  </si>
  <si>
    <t>IRB Amendment Review Fee</t>
  </si>
  <si>
    <t>IRB Continuing Review Fee</t>
  </si>
  <si>
    <t>Advertising</t>
  </si>
  <si>
    <t>(Dispense/accountability)</t>
  </si>
  <si>
    <t xml:space="preserve">X-ray, other </t>
  </si>
  <si>
    <t>Number of Events per Patient (each)</t>
  </si>
  <si>
    <t>Total Number of Patients* (each)</t>
  </si>
  <si>
    <t>Total cost</t>
  </si>
  <si>
    <t>IRB fees</t>
  </si>
  <si>
    <t>Startup fees</t>
  </si>
  <si>
    <t>Total per pt</t>
  </si>
  <si>
    <t>including F&amp;A</t>
  </si>
  <si>
    <t>Audits</t>
  </si>
  <si>
    <t>Hourly rate formula:</t>
  </si>
  <si>
    <t>Chart Review</t>
  </si>
  <si>
    <t>(actual screening visit)</t>
  </si>
  <si>
    <t>Enter Salary</t>
  </si>
  <si>
    <t>Health Insurance</t>
  </si>
  <si>
    <t>Fringes (Retirement and FICA)</t>
  </si>
  <si>
    <t>Cost-of-Living Adjustment</t>
  </si>
  <si>
    <t>Total Annual Hours</t>
  </si>
  <si>
    <t>Hourly Rate</t>
  </si>
  <si>
    <t>PI</t>
  </si>
  <si>
    <t>Coor</t>
  </si>
  <si>
    <t xml:space="preserve">30% F &amp; A / Overhead  </t>
  </si>
  <si>
    <t>salary (minus stipends)* % of health insurance* 1.04 (anticipated cost-of-living adjustment) * 1.32 (fringe benefits) /2080 hrs</t>
  </si>
  <si>
    <t>revised  01.24.22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</si>
</sst>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m/d/yyyy;@"/>
    <numFmt numFmtId="177" formatCode="_(* #,##0.000_);_(* \(#,##0.000\);_(* &quot;-&quot;???_);_(@_)"/>
    <numFmt numFmtId="178" formatCode="&quot;$&quot;#,##0.00"/>
    <numFmt numFmtId="179" formatCode="_(* #,##0.0_);_(* \(#,##0.0\);_(* &quot;-&quot;?_);_(@_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12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62"/>
      <name val="Arial"/>
      <family val="2"/>
    </font>
    <font>
      <b/>
      <u val="single"/>
      <sz val="9"/>
      <color indexed="61"/>
      <name val="Arial"/>
      <family val="2"/>
    </font>
    <font>
      <u val="single"/>
      <sz val="9"/>
      <color indexed="61"/>
      <name val="Arial"/>
      <family val="2"/>
    </font>
    <font>
      <sz val="9"/>
      <color indexed="61"/>
      <name val="Arial"/>
      <family val="2"/>
    </font>
    <font>
      <b/>
      <sz val="12"/>
      <color indexed="62"/>
      <name val="Arial"/>
      <family val="2"/>
    </font>
    <font>
      <b/>
      <sz val="12"/>
      <color indexed="54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2" fontId="0" fillId="33" borderId="15" xfId="0" applyNumberForma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3" borderId="17" xfId="0" applyFill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174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8" xfId="42" applyNumberFormat="1" applyFont="1" applyBorder="1" applyAlignment="1">
      <alignment/>
    </xf>
    <xf numFmtId="174" fontId="1" fillId="0" borderId="0" xfId="42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74" fontId="1" fillId="0" borderId="0" xfId="42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left" wrapText="1"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0" fontId="15" fillId="0" borderId="0" xfId="0" applyFont="1" applyAlignment="1" quotePrefix="1">
      <alignment horizontal="left"/>
    </xf>
    <xf numFmtId="0" fontId="13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18" xfId="0" applyFont="1" applyFill="1" applyBorder="1" applyAlignment="1">
      <alignment wrapText="1"/>
    </xf>
    <xf numFmtId="174" fontId="18" fillId="0" borderId="18" xfId="42" applyNumberFormat="1" applyFont="1" applyBorder="1" applyAlignment="1">
      <alignment/>
    </xf>
    <xf numFmtId="0" fontId="18" fillId="0" borderId="0" xfId="0" applyFont="1" applyFill="1" applyBorder="1" applyAlignment="1">
      <alignment wrapText="1"/>
    </xf>
    <xf numFmtId="174" fontId="18" fillId="0" borderId="0" xfId="42" applyNumberFormat="1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16" fillId="33" borderId="2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wrapText="1"/>
    </xf>
    <xf numFmtId="2" fontId="1" fillId="33" borderId="17" xfId="0" applyNumberFormat="1" applyFont="1" applyFill="1" applyBorder="1" applyAlignment="1">
      <alignment wrapText="1"/>
    </xf>
    <xf numFmtId="2" fontId="1" fillId="33" borderId="22" xfId="0" applyNumberFormat="1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2" fontId="0" fillId="0" borderId="17" xfId="0" applyNumberForma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0" fontId="20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24" fillId="0" borderId="0" xfId="0" applyFont="1" applyAlignment="1">
      <alignment/>
    </xf>
    <xf numFmtId="43" fontId="25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43" fontId="12" fillId="0" borderId="18" xfId="42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18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0" xfId="0" applyFont="1" applyBorder="1" applyAlignment="1">
      <alignment/>
    </xf>
    <xf numFmtId="7" fontId="18" fillId="0" borderId="20" xfId="42" applyNumberFormat="1" applyFont="1" applyBorder="1" applyAlignment="1">
      <alignment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 wrapText="1"/>
    </xf>
    <xf numFmtId="0" fontId="0" fillId="0" borderId="20" xfId="0" applyBorder="1" applyAlignment="1">
      <alignment/>
    </xf>
    <xf numFmtId="44" fontId="0" fillId="0" borderId="0" xfId="0" applyNumberFormat="1" applyAlignment="1" applyProtection="1">
      <alignment/>
      <protection/>
    </xf>
    <xf numFmtId="44" fontId="0" fillId="0" borderId="25" xfId="0" applyNumberFormat="1" applyBorder="1" applyAlignment="1" applyProtection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78" fontId="1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6" fillId="0" borderId="11" xfId="0" applyFont="1" applyBorder="1" applyAlignment="1" applyProtection="1">
      <alignment horizontal="right" vertical="center" wrapText="1"/>
      <protection/>
    </xf>
    <xf numFmtId="171" fontId="26" fillId="0" borderId="11" xfId="0" applyNumberFormat="1" applyFont="1" applyBorder="1" applyAlignment="1" applyProtection="1">
      <alignment horizontal="right" vertical="center" wrapText="1"/>
      <protection/>
    </xf>
    <xf numFmtId="2" fontId="26" fillId="0" borderId="11" xfId="0" applyNumberFormat="1" applyFont="1" applyFill="1" applyBorder="1" applyAlignment="1" applyProtection="1">
      <alignment horizontal="right" vertical="center" wrapText="1"/>
      <protection/>
    </xf>
    <xf numFmtId="2" fontId="26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right" vertical="center" wrapText="1"/>
      <protection/>
    </xf>
    <xf numFmtId="171" fontId="12" fillId="0" borderId="11" xfId="0" applyNumberFormat="1" applyFont="1" applyBorder="1" applyAlignment="1" applyProtection="1">
      <alignment horizontal="righ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0" fontId="26" fillId="35" borderId="12" xfId="0" applyFont="1" applyFill="1" applyBorder="1" applyAlignment="1" applyProtection="1">
      <alignment horizontal="right" vertical="center" wrapText="1"/>
      <protection/>
    </xf>
    <xf numFmtId="171" fontId="26" fillId="35" borderId="12" xfId="0" applyNumberFormat="1" applyFont="1" applyFill="1" applyBorder="1" applyAlignment="1" applyProtection="1">
      <alignment horizontal="right" vertical="center" wrapText="1"/>
      <protection/>
    </xf>
    <xf numFmtId="2" fontId="26" fillId="35" borderId="12" xfId="0" applyNumberFormat="1" applyFont="1" applyFill="1" applyBorder="1" applyAlignment="1" applyProtection="1">
      <alignment horizontal="right" vertical="center" wrapText="1"/>
      <protection/>
    </xf>
    <xf numFmtId="0" fontId="12" fillId="35" borderId="11" xfId="0" applyFont="1" applyFill="1" applyBorder="1" applyAlignment="1" applyProtection="1">
      <alignment horizontal="right" vertical="center" wrapText="1"/>
      <protection/>
    </xf>
    <xf numFmtId="171" fontId="12" fillId="35" borderId="11" xfId="0" applyNumberFormat="1" applyFont="1" applyFill="1" applyBorder="1" applyAlignment="1" applyProtection="1">
      <alignment horizontal="right" vertical="center" wrapText="1"/>
      <protection/>
    </xf>
    <xf numFmtId="2" fontId="12" fillId="35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Font="1" applyBorder="1" applyAlignment="1" applyProtection="1">
      <alignment horizontal="right" vertical="center" wrapText="1"/>
      <protection/>
    </xf>
    <xf numFmtId="171" fontId="26" fillId="0" borderId="12" xfId="0" applyNumberFormat="1" applyFont="1" applyBorder="1" applyAlignment="1" applyProtection="1">
      <alignment horizontal="right" vertical="center" wrapText="1"/>
      <protection/>
    </xf>
    <xf numFmtId="2" fontId="26" fillId="0" borderId="12" xfId="0" applyNumberFormat="1" applyFont="1" applyBorder="1" applyAlignment="1" applyProtection="1">
      <alignment horizontal="right" vertical="center" wrapText="1"/>
      <protection/>
    </xf>
    <xf numFmtId="2" fontId="26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35" borderId="11" xfId="0" applyFont="1" applyFill="1" applyBorder="1" applyAlignment="1" applyProtection="1">
      <alignment horizontal="right" vertical="center" wrapText="1"/>
      <protection/>
    </xf>
    <xf numFmtId="171" fontId="26" fillId="35" borderId="11" xfId="0" applyNumberFormat="1" applyFont="1" applyFill="1" applyBorder="1" applyAlignment="1" applyProtection="1">
      <alignment horizontal="right" vertical="center" wrapText="1"/>
      <protection/>
    </xf>
    <xf numFmtId="2" fontId="26" fillId="35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right" vertical="center" wrapText="1"/>
      <protection/>
    </xf>
    <xf numFmtId="171" fontId="12" fillId="0" borderId="12" xfId="0" applyNumberFormat="1" applyFont="1" applyBorder="1" applyAlignment="1" applyProtection="1">
      <alignment horizontal="right" vertical="center" wrapText="1"/>
      <protection/>
    </xf>
    <xf numFmtId="2" fontId="12" fillId="0" borderId="12" xfId="0" applyNumberFormat="1" applyFont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 horizontal="right" vertical="center" wrapText="1"/>
      <protection/>
    </xf>
    <xf numFmtId="171" fontId="28" fillId="0" borderId="11" xfId="0" applyNumberFormat="1" applyFont="1" applyBorder="1" applyAlignment="1" applyProtection="1">
      <alignment horizontal="right" vertical="center" wrapText="1"/>
      <protection/>
    </xf>
    <xf numFmtId="2" fontId="28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horizontal="right" vertical="center" wrapText="1"/>
      <protection locked="0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0" fontId="26" fillId="35" borderId="12" xfId="0" applyFont="1" applyFill="1" applyBorder="1" applyAlignment="1" applyProtection="1">
      <alignment horizontal="right" vertical="center" wrapText="1"/>
      <protection locked="0"/>
    </xf>
    <xf numFmtId="0" fontId="12" fillId="35" borderId="11" xfId="0" applyFont="1" applyFill="1" applyBorder="1" applyAlignment="1" applyProtection="1">
      <alignment horizontal="right" vertical="center" wrapText="1"/>
      <protection locked="0"/>
    </xf>
    <xf numFmtId="0" fontId="26" fillId="0" borderId="12" xfId="0" applyFont="1" applyBorder="1" applyAlignment="1" applyProtection="1">
      <alignment horizontal="right" vertical="center" wrapText="1"/>
      <protection locked="0"/>
    </xf>
    <xf numFmtId="0" fontId="26" fillId="0" borderId="12" xfId="0" applyFont="1" applyFill="1" applyBorder="1" applyAlignment="1" applyProtection="1">
      <alignment horizontal="right" vertical="center" wrapText="1"/>
      <protection locked="0"/>
    </xf>
    <xf numFmtId="0" fontId="27" fillId="0" borderId="12" xfId="0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 applyProtection="1">
      <alignment/>
      <protection locked="0"/>
    </xf>
    <xf numFmtId="178" fontId="0" fillId="36" borderId="0" xfId="0" applyNumberFormat="1" applyFill="1" applyAlignment="1" applyProtection="1">
      <alignment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2" fontId="1" fillId="0" borderId="27" xfId="0" applyNumberFormat="1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2" fontId="1" fillId="0" borderId="14" xfId="0" applyNumberFormat="1" applyFont="1" applyBorder="1" applyAlignment="1" applyProtection="1">
      <alignment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16" fillId="33" borderId="21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wrapText="1"/>
      <protection locked="0"/>
    </xf>
    <xf numFmtId="2" fontId="1" fillId="33" borderId="17" xfId="0" applyNumberFormat="1" applyFont="1" applyFill="1" applyBorder="1" applyAlignment="1" applyProtection="1">
      <alignment wrapText="1"/>
      <protection locked="0"/>
    </xf>
    <xf numFmtId="0" fontId="1" fillId="0" borderId="27" xfId="0" applyFont="1" applyFill="1" applyBorder="1" applyAlignment="1" applyProtection="1">
      <alignment wrapText="1"/>
      <protection locked="0"/>
    </xf>
    <xf numFmtId="2" fontId="1" fillId="0" borderId="27" xfId="0" applyNumberFormat="1" applyFont="1" applyFill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Alignment="1" applyProtection="1">
      <alignment wrapText="1"/>
      <protection locked="0"/>
    </xf>
    <xf numFmtId="0" fontId="19" fillId="33" borderId="20" xfId="0" applyFont="1" applyFill="1" applyBorder="1" applyAlignment="1" applyProtection="1">
      <alignment horizont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2" fontId="1" fillId="0" borderId="30" xfId="0" applyNumberFormat="1" applyFont="1" applyBorder="1" applyAlignment="1" applyProtection="1">
      <alignment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2" fontId="1" fillId="0" borderId="28" xfId="0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14" fontId="12" fillId="0" borderId="19" xfId="0" applyNumberFormat="1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26" fillId="0" borderId="32" xfId="0" applyFont="1" applyBorder="1" applyAlignment="1" applyProtection="1">
      <alignment horizontal="left"/>
      <protection locked="0"/>
    </xf>
    <xf numFmtId="0" fontId="26" fillId="0" borderId="23" xfId="0" applyFont="1" applyBorder="1" applyAlignment="1" applyProtection="1">
      <alignment horizontal="left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35" borderId="11" xfId="0" applyFont="1" applyFill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1" fillId="0" borderId="31" xfId="0" applyNumberFormat="1" applyFont="1" applyBorder="1" applyAlignment="1" applyProtection="1">
      <alignment horizontal="left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0" fontId="1" fillId="0" borderId="0" xfId="42" applyNumberFormat="1" applyFont="1" applyBorder="1" applyAlignment="1" applyProtection="1">
      <alignment/>
      <protection locked="0"/>
    </xf>
    <xf numFmtId="0" fontId="6" fillId="0" borderId="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 applyProtection="1">
      <alignment horizontal="left" wrapText="1"/>
      <protection locked="0"/>
    </xf>
    <xf numFmtId="0" fontId="12" fillId="0" borderId="31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9"/>
  <sheetViews>
    <sheetView tabSelected="1" zoomScale="75" zoomScaleNormal="7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1.7109375" style="0" customWidth="1"/>
    <col min="2" max="2" width="38.57421875" style="0" customWidth="1"/>
    <col min="3" max="3" width="9.421875" style="0" customWidth="1"/>
    <col min="4" max="4" width="9.8515625" style="0" customWidth="1"/>
    <col min="5" max="5" width="13.8515625" style="0" customWidth="1"/>
    <col min="7" max="7" width="16.140625" style="0" customWidth="1"/>
    <col min="8" max="8" width="9.7109375" style="0" customWidth="1"/>
    <col min="9" max="9" width="12.7109375" style="0" customWidth="1"/>
    <col min="10" max="10" width="12.28125" style="0" customWidth="1"/>
  </cols>
  <sheetData>
    <row r="1" spans="1:9" s="47" customFormat="1" ht="43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9" s="47" customFormat="1" ht="29.25" customHeight="1">
      <c r="A2" s="84" t="s">
        <v>122</v>
      </c>
      <c r="B2" s="188"/>
      <c r="C2" s="189"/>
      <c r="D2" s="189"/>
      <c r="E2" s="189"/>
      <c r="F2" s="189"/>
      <c r="G2" s="189"/>
      <c r="H2" s="189"/>
      <c r="I2" s="190"/>
    </row>
    <row r="3" spans="1:59" s="1" customFormat="1" ht="17.25" customHeight="1">
      <c r="A3" s="84" t="s">
        <v>103</v>
      </c>
      <c r="B3" s="191"/>
      <c r="C3" s="189"/>
      <c r="D3" s="189"/>
      <c r="E3" s="189"/>
      <c r="F3" s="189"/>
      <c r="G3" s="189"/>
      <c r="H3" s="189"/>
      <c r="I3" s="19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1" customFormat="1" ht="18.75" customHeight="1">
      <c r="A4" s="87" t="s">
        <v>86</v>
      </c>
      <c r="B4" s="188"/>
      <c r="C4" s="189"/>
      <c r="D4" s="189"/>
      <c r="E4" s="189"/>
      <c r="F4" s="189"/>
      <c r="G4" s="189"/>
      <c r="H4" s="189"/>
      <c r="I4" s="19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1" customFormat="1" ht="18" customHeight="1">
      <c r="A5" s="84" t="s">
        <v>87</v>
      </c>
      <c r="B5" s="220"/>
      <c r="C5" s="221"/>
      <c r="D5" s="221"/>
      <c r="E5" s="221"/>
      <c r="F5" s="221"/>
      <c r="G5" s="221"/>
      <c r="H5" s="221"/>
      <c r="I5" s="2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1" customFormat="1" ht="18" customHeight="1">
      <c r="A6" s="85" t="s">
        <v>88</v>
      </c>
      <c r="B6" s="192"/>
      <c r="C6" s="193"/>
      <c r="D6" s="193"/>
      <c r="E6" s="193"/>
      <c r="F6" s="193"/>
      <c r="G6" s="193"/>
      <c r="H6" s="193"/>
      <c r="I6" s="19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1" customFormat="1" ht="18.75" customHeight="1">
      <c r="A7" s="86" t="s">
        <v>115</v>
      </c>
      <c r="B7" s="195"/>
      <c r="C7" s="196"/>
      <c r="D7" s="196"/>
      <c r="E7" s="196"/>
      <c r="F7" s="196"/>
      <c r="G7" s="196"/>
      <c r="H7" s="196"/>
      <c r="I7" s="19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2" customFormat="1" ht="64.5">
      <c r="A8" s="76" t="s">
        <v>2</v>
      </c>
      <c r="B8" s="75" t="s">
        <v>3</v>
      </c>
      <c r="C8" s="63" t="s">
        <v>25</v>
      </c>
      <c r="D8" s="10" t="s">
        <v>108</v>
      </c>
      <c r="E8" s="10" t="s">
        <v>107</v>
      </c>
      <c r="F8" s="10" t="s">
        <v>15</v>
      </c>
      <c r="G8" s="10" t="s">
        <v>16</v>
      </c>
      <c r="H8" s="10" t="s">
        <v>27</v>
      </c>
      <c r="I8" s="94" t="s">
        <v>20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1" customFormat="1" ht="14.25" customHeight="1">
      <c r="A9" s="198" t="s">
        <v>4</v>
      </c>
      <c r="B9" s="199" t="s">
        <v>104</v>
      </c>
      <c r="C9" s="149"/>
      <c r="D9" s="150">
        <v>1</v>
      </c>
      <c r="E9" s="151">
        <v>1</v>
      </c>
      <c r="F9" s="122">
        <f aca="true" t="shared" si="0" ref="F9:F59">C9*D9*E9</f>
        <v>0</v>
      </c>
      <c r="G9" s="123">
        <f aca="true" t="shared" si="1" ref="G9:G59">+F9/60</f>
        <v>0</v>
      </c>
      <c r="H9" s="124" t="e">
        <f>E89</f>
        <v>#DIV/0!</v>
      </c>
      <c r="I9" s="125" t="e">
        <f>+G9*H9</f>
        <v>#DIV/0!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21" customFormat="1" ht="16.5" thickBot="1">
      <c r="A10" s="200"/>
      <c r="B10" s="201" t="s">
        <v>1</v>
      </c>
      <c r="C10" s="152"/>
      <c r="D10" s="152">
        <v>1</v>
      </c>
      <c r="E10" s="153">
        <v>1</v>
      </c>
      <c r="F10" s="126">
        <f t="shared" si="0"/>
        <v>0</v>
      </c>
      <c r="G10" s="127">
        <f t="shared" si="1"/>
        <v>0</v>
      </c>
      <c r="H10" s="128" t="e">
        <f>G89</f>
        <v>#DIV/0!</v>
      </c>
      <c r="I10" s="128" t="e">
        <f aca="true" t="shared" si="2" ref="I10:I59">+G10*H10</f>
        <v>#DIV/0!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12" customFormat="1" ht="12.75" customHeight="1">
      <c r="A11" s="198" t="s">
        <v>5</v>
      </c>
      <c r="B11" s="199" t="s">
        <v>101</v>
      </c>
      <c r="C11" s="154"/>
      <c r="D11" s="154">
        <v>1</v>
      </c>
      <c r="E11" s="154">
        <v>1</v>
      </c>
      <c r="F11" s="129">
        <f t="shared" si="0"/>
        <v>0</v>
      </c>
      <c r="G11" s="130">
        <f t="shared" si="1"/>
        <v>0</v>
      </c>
      <c r="H11" s="131" t="e">
        <f>H9</f>
        <v>#DIV/0!</v>
      </c>
      <c r="I11" s="131" t="e">
        <f t="shared" si="2"/>
        <v>#DIV/0!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29" customFormat="1" ht="16.5" thickBot="1">
      <c r="A12" s="200"/>
      <c r="B12" s="202" t="s">
        <v>1</v>
      </c>
      <c r="C12" s="155"/>
      <c r="D12" s="155">
        <v>1</v>
      </c>
      <c r="E12" s="155">
        <v>1</v>
      </c>
      <c r="F12" s="132">
        <f t="shared" si="0"/>
        <v>0</v>
      </c>
      <c r="G12" s="133">
        <f t="shared" si="1"/>
        <v>0</v>
      </c>
      <c r="H12" s="134" t="e">
        <f>H10</f>
        <v>#DIV/0!</v>
      </c>
      <c r="I12" s="134" t="e">
        <f t="shared" si="2"/>
        <v>#DIV/0!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1" customFormat="1" ht="15.75">
      <c r="A13" s="198" t="s">
        <v>6</v>
      </c>
      <c r="B13" s="199" t="s">
        <v>101</v>
      </c>
      <c r="C13" s="156"/>
      <c r="D13" s="156">
        <v>1</v>
      </c>
      <c r="E13" s="157">
        <v>1</v>
      </c>
      <c r="F13" s="135">
        <f t="shared" si="0"/>
        <v>0</v>
      </c>
      <c r="G13" s="136">
        <f t="shared" si="1"/>
        <v>0</v>
      </c>
      <c r="H13" s="131" t="e">
        <f aca="true" t="shared" si="3" ref="H13:H18">H11</f>
        <v>#DIV/0!</v>
      </c>
      <c r="I13" s="137" t="e">
        <f t="shared" si="2"/>
        <v>#DIV/0!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21" customFormat="1" ht="16.5" thickBot="1">
      <c r="A14" s="200"/>
      <c r="B14" s="201" t="s">
        <v>1</v>
      </c>
      <c r="C14" s="152"/>
      <c r="D14" s="152">
        <v>1</v>
      </c>
      <c r="E14" s="153">
        <v>1</v>
      </c>
      <c r="F14" s="126">
        <f t="shared" si="0"/>
        <v>0</v>
      </c>
      <c r="G14" s="127">
        <f t="shared" si="1"/>
        <v>0</v>
      </c>
      <c r="H14" s="134" t="e">
        <f t="shared" si="3"/>
        <v>#DIV/0!</v>
      </c>
      <c r="I14" s="128" t="e">
        <f t="shared" si="2"/>
        <v>#DIV/0!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1" customFormat="1" ht="15.75">
      <c r="A15" s="203" t="s">
        <v>21</v>
      </c>
      <c r="B15" s="199" t="s">
        <v>101</v>
      </c>
      <c r="C15" s="154"/>
      <c r="D15" s="154">
        <v>1</v>
      </c>
      <c r="E15" s="154">
        <v>1</v>
      </c>
      <c r="F15" s="129">
        <f t="shared" si="0"/>
        <v>0</v>
      </c>
      <c r="G15" s="130">
        <f t="shared" si="1"/>
        <v>0</v>
      </c>
      <c r="H15" s="131" t="e">
        <f t="shared" si="3"/>
        <v>#DIV/0!</v>
      </c>
      <c r="I15" s="131" t="e">
        <f t="shared" si="2"/>
        <v>#DIV/0!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29" customFormat="1" ht="16.5" thickBot="1">
      <c r="A16" s="204"/>
      <c r="B16" s="202" t="s">
        <v>1</v>
      </c>
      <c r="C16" s="155"/>
      <c r="D16" s="155">
        <v>1</v>
      </c>
      <c r="E16" s="155">
        <v>1</v>
      </c>
      <c r="F16" s="132">
        <f t="shared" si="0"/>
        <v>0</v>
      </c>
      <c r="G16" s="133">
        <f t="shared" si="1"/>
        <v>0</v>
      </c>
      <c r="H16" s="134" t="e">
        <f t="shared" si="3"/>
        <v>#DIV/0!</v>
      </c>
      <c r="I16" s="134" t="e">
        <f t="shared" si="2"/>
        <v>#DIV/0!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1" customFormat="1" ht="12.75" customHeight="1">
      <c r="A17" s="198" t="s">
        <v>105</v>
      </c>
      <c r="B17" s="199" t="s">
        <v>101</v>
      </c>
      <c r="C17" s="156"/>
      <c r="D17" s="156">
        <v>1</v>
      </c>
      <c r="E17" s="157">
        <v>1</v>
      </c>
      <c r="F17" s="135">
        <f t="shared" si="0"/>
        <v>0</v>
      </c>
      <c r="G17" s="136">
        <f t="shared" si="1"/>
        <v>0</v>
      </c>
      <c r="H17" s="131" t="e">
        <f t="shared" si="3"/>
        <v>#DIV/0!</v>
      </c>
      <c r="I17" s="137" t="e">
        <f t="shared" si="2"/>
        <v>#DIV/0!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21" customFormat="1" ht="16.5" thickBot="1">
      <c r="A18" s="204"/>
      <c r="B18" s="201" t="s">
        <v>1</v>
      </c>
      <c r="C18" s="152"/>
      <c r="D18" s="152">
        <v>1</v>
      </c>
      <c r="E18" s="153">
        <v>1</v>
      </c>
      <c r="F18" s="126">
        <f t="shared" si="0"/>
        <v>0</v>
      </c>
      <c r="G18" s="127">
        <f t="shared" si="1"/>
        <v>0</v>
      </c>
      <c r="H18" s="134" t="e">
        <f t="shared" si="3"/>
        <v>#DIV/0!</v>
      </c>
      <c r="I18" s="128" t="e">
        <f t="shared" si="2"/>
        <v>#DIV/0!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30" customFormat="1" ht="16.5" thickBot="1">
      <c r="A19" s="205" t="s">
        <v>14</v>
      </c>
      <c r="B19" s="199" t="s">
        <v>101</v>
      </c>
      <c r="C19" s="150"/>
      <c r="D19" s="150">
        <v>1</v>
      </c>
      <c r="E19" s="151"/>
      <c r="F19" s="122">
        <f t="shared" si="0"/>
        <v>0</v>
      </c>
      <c r="G19" s="123">
        <f t="shared" si="1"/>
        <v>0</v>
      </c>
      <c r="H19" s="124" t="e">
        <f>H17</f>
        <v>#DIV/0!</v>
      </c>
      <c r="I19" s="125" t="e">
        <f t="shared" si="2"/>
        <v>#DIV/0!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30" customFormat="1" ht="16.5" thickBot="1">
      <c r="A20" s="205" t="s">
        <v>138</v>
      </c>
      <c r="B20" s="199" t="s">
        <v>101</v>
      </c>
      <c r="C20" s="150"/>
      <c r="D20" s="150">
        <v>1</v>
      </c>
      <c r="E20" s="151"/>
      <c r="F20" s="135">
        <f t="shared" si="0"/>
        <v>0</v>
      </c>
      <c r="G20" s="136">
        <f t="shared" si="1"/>
        <v>0</v>
      </c>
      <c r="H20" s="131" t="e">
        <f>H19</f>
        <v>#DIV/0!</v>
      </c>
      <c r="I20" s="137" t="e">
        <f t="shared" si="2"/>
        <v>#DIV/0!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30" customFormat="1" ht="16.5" thickBot="1">
      <c r="A21" s="205"/>
      <c r="B21" s="201" t="s">
        <v>1</v>
      </c>
      <c r="C21" s="150"/>
      <c r="D21" s="152">
        <v>1</v>
      </c>
      <c r="E21" s="151"/>
      <c r="F21" s="126">
        <f t="shared" si="0"/>
        <v>0</v>
      </c>
      <c r="G21" s="127">
        <f t="shared" si="1"/>
        <v>0</v>
      </c>
      <c r="H21" s="134" t="e">
        <f>H18</f>
        <v>#DIV/0!</v>
      </c>
      <c r="I21" s="128" t="e">
        <f t="shared" si="2"/>
        <v>#DIV/0!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30" customFormat="1" ht="16.5" thickBot="1">
      <c r="A22" s="208" t="s">
        <v>119</v>
      </c>
      <c r="B22" s="199" t="s">
        <v>101</v>
      </c>
      <c r="C22" s="157"/>
      <c r="D22" s="158"/>
      <c r="E22" s="157"/>
      <c r="F22" s="135">
        <f>C22*D22*E22</f>
        <v>0</v>
      </c>
      <c r="G22" s="136">
        <f>+F22/60</f>
        <v>0</v>
      </c>
      <c r="H22" s="138" t="e">
        <f>H20</f>
        <v>#DIV/0!</v>
      </c>
      <c r="I22" s="125" t="e">
        <f>+G22*H22</f>
        <v>#DIV/0!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1" customFormat="1" ht="15.75">
      <c r="A23" s="205" t="s">
        <v>17</v>
      </c>
      <c r="B23" s="199" t="s">
        <v>101</v>
      </c>
      <c r="C23" s="150"/>
      <c r="D23" s="150"/>
      <c r="E23" s="151"/>
      <c r="F23" s="122">
        <f t="shared" si="0"/>
        <v>0</v>
      </c>
      <c r="G23" s="123">
        <f t="shared" si="1"/>
        <v>0</v>
      </c>
      <c r="H23" s="124" t="e">
        <f>H17</f>
        <v>#DIV/0!</v>
      </c>
      <c r="I23" s="125" t="e">
        <f t="shared" si="2"/>
        <v>#DIV/0!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21" customFormat="1" ht="16.5" thickBot="1">
      <c r="A24" s="198" t="s">
        <v>22</v>
      </c>
      <c r="B24" s="199" t="s">
        <v>101</v>
      </c>
      <c r="C24" s="157"/>
      <c r="D24" s="157"/>
      <c r="E24" s="157"/>
      <c r="F24" s="135">
        <f t="shared" si="0"/>
        <v>0</v>
      </c>
      <c r="G24" s="136">
        <f t="shared" si="1"/>
        <v>0</v>
      </c>
      <c r="H24" s="124" t="e">
        <f>H17</f>
        <v>#DIV/0!</v>
      </c>
      <c r="I24" s="137" t="e">
        <f t="shared" si="2"/>
        <v>#DIV/0!</v>
      </c>
      <c r="J24" s="4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1" customFormat="1" ht="15.75">
      <c r="A25" s="206" t="s">
        <v>139</v>
      </c>
      <c r="B25" s="201" t="s">
        <v>1</v>
      </c>
      <c r="C25" s="153"/>
      <c r="D25" s="153"/>
      <c r="E25" s="153"/>
      <c r="F25" s="126">
        <f t="shared" si="0"/>
        <v>0</v>
      </c>
      <c r="G25" s="127">
        <f t="shared" si="1"/>
        <v>0</v>
      </c>
      <c r="H25" s="128" t="e">
        <f>H18</f>
        <v>#DIV/0!</v>
      </c>
      <c r="I25" s="128" t="e">
        <f t="shared" si="2"/>
        <v>#DIV/0!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1" customFormat="1" ht="16.5" thickBot="1">
      <c r="A26" s="198" t="s">
        <v>23</v>
      </c>
      <c r="B26" s="199" t="s">
        <v>101</v>
      </c>
      <c r="C26" s="157"/>
      <c r="D26" s="157"/>
      <c r="E26" s="157"/>
      <c r="F26" s="135">
        <f t="shared" si="0"/>
        <v>0</v>
      </c>
      <c r="G26" s="136">
        <f t="shared" si="1"/>
        <v>0</v>
      </c>
      <c r="H26" s="138" t="e">
        <f>H24</f>
        <v>#DIV/0!</v>
      </c>
      <c r="I26" s="137" t="e">
        <f t="shared" si="2"/>
        <v>#DIV/0!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31" customFormat="1" ht="16.5" thickBot="1">
      <c r="A27" s="200"/>
      <c r="B27" s="201" t="s">
        <v>1</v>
      </c>
      <c r="C27" s="153"/>
      <c r="D27" s="153"/>
      <c r="E27" s="153"/>
      <c r="F27" s="126">
        <f t="shared" si="0"/>
        <v>0</v>
      </c>
      <c r="G27" s="127">
        <f t="shared" si="1"/>
        <v>0</v>
      </c>
      <c r="H27" s="128" t="e">
        <f>H25</f>
        <v>#DIV/0!</v>
      </c>
      <c r="I27" s="128" t="e">
        <f t="shared" si="2"/>
        <v>#DIV/0!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12" customFormat="1" ht="12.75" customHeight="1">
      <c r="A28" s="205" t="s">
        <v>79</v>
      </c>
      <c r="B28" s="199" t="s">
        <v>101</v>
      </c>
      <c r="C28" s="151"/>
      <c r="D28" s="151"/>
      <c r="E28" s="151"/>
      <c r="F28" s="139">
        <f t="shared" si="0"/>
        <v>0</v>
      </c>
      <c r="G28" s="140">
        <f t="shared" si="1"/>
        <v>0</v>
      </c>
      <c r="H28" s="141" t="e">
        <f>H26</f>
        <v>#DIV/0!</v>
      </c>
      <c r="I28" s="141" t="e">
        <f t="shared" si="2"/>
        <v>#DIV/0!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29" customFormat="1" ht="16.5" thickBot="1">
      <c r="A29" s="198" t="s">
        <v>24</v>
      </c>
      <c r="B29" s="199" t="s">
        <v>101</v>
      </c>
      <c r="C29" s="157"/>
      <c r="D29" s="157"/>
      <c r="E29" s="157"/>
      <c r="F29" s="129">
        <f t="shared" si="0"/>
        <v>0</v>
      </c>
      <c r="G29" s="130">
        <f t="shared" si="1"/>
        <v>0</v>
      </c>
      <c r="H29" s="131" t="e">
        <f>H26</f>
        <v>#DIV/0!</v>
      </c>
      <c r="I29" s="131" t="e">
        <f t="shared" si="2"/>
        <v>#DIV/0!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1" customFormat="1" ht="15.75">
      <c r="A30" s="204" t="s">
        <v>127</v>
      </c>
      <c r="B30" s="202" t="s">
        <v>1</v>
      </c>
      <c r="C30" s="153"/>
      <c r="D30" s="153"/>
      <c r="E30" s="153"/>
      <c r="F30" s="132">
        <f t="shared" si="0"/>
        <v>0</v>
      </c>
      <c r="G30" s="133">
        <f t="shared" si="1"/>
        <v>0</v>
      </c>
      <c r="H30" s="134" t="e">
        <f>H27</f>
        <v>#DIV/0!</v>
      </c>
      <c r="I30" s="134" t="e">
        <f t="shared" si="2"/>
        <v>#DIV/0!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29" customFormat="1" ht="16.5" thickBot="1">
      <c r="A31" s="198" t="s">
        <v>7</v>
      </c>
      <c r="B31" s="199" t="s">
        <v>101</v>
      </c>
      <c r="C31" s="157"/>
      <c r="D31" s="157"/>
      <c r="E31" s="157"/>
      <c r="F31" s="135">
        <f t="shared" si="0"/>
        <v>0</v>
      </c>
      <c r="G31" s="136">
        <f t="shared" si="1"/>
        <v>0</v>
      </c>
      <c r="H31" s="138" t="e">
        <f>H29</f>
        <v>#DIV/0!</v>
      </c>
      <c r="I31" s="137" t="e">
        <f t="shared" si="2"/>
        <v>#DIV/0!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30" customFormat="1" ht="13.5" customHeight="1" thickBot="1">
      <c r="A32" s="204"/>
      <c r="B32" s="202" t="s">
        <v>1</v>
      </c>
      <c r="C32" s="153"/>
      <c r="D32" s="153"/>
      <c r="E32" s="153"/>
      <c r="F32" s="132">
        <f t="shared" si="0"/>
        <v>0</v>
      </c>
      <c r="G32" s="133">
        <f t="shared" si="1"/>
        <v>0</v>
      </c>
      <c r="H32" s="134" t="e">
        <f>H30</f>
        <v>#DIV/0!</v>
      </c>
      <c r="I32" s="134" t="e">
        <f t="shared" si="2"/>
        <v>#DIV/0!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1" customFormat="1" ht="16.5" customHeight="1">
      <c r="A33" s="205" t="s">
        <v>8</v>
      </c>
      <c r="B33" s="199" t="s">
        <v>101</v>
      </c>
      <c r="C33" s="151"/>
      <c r="D33" s="151"/>
      <c r="E33" s="151"/>
      <c r="F33" s="122">
        <f t="shared" si="0"/>
        <v>0</v>
      </c>
      <c r="G33" s="123">
        <f t="shared" si="1"/>
        <v>0</v>
      </c>
      <c r="H33" s="124" t="e">
        <f>H31</f>
        <v>#DIV/0!</v>
      </c>
      <c r="I33" s="125" t="e">
        <f t="shared" si="2"/>
        <v>#DIV/0!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21" customFormat="1" ht="16.5" thickBot="1">
      <c r="A34" s="207" t="s">
        <v>118</v>
      </c>
      <c r="B34" s="199" t="s">
        <v>101</v>
      </c>
      <c r="C34" s="157"/>
      <c r="D34" s="157"/>
      <c r="E34" s="157"/>
      <c r="F34" s="135">
        <f t="shared" si="0"/>
        <v>0</v>
      </c>
      <c r="G34" s="136">
        <f t="shared" si="1"/>
        <v>0</v>
      </c>
      <c r="H34" s="138" t="e">
        <f>H33</f>
        <v>#DIV/0!</v>
      </c>
      <c r="I34" s="137" t="e">
        <f t="shared" si="2"/>
        <v>#DIV/0!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1" customFormat="1" ht="15.75">
      <c r="A35" s="204"/>
      <c r="B35" s="201" t="s">
        <v>1</v>
      </c>
      <c r="C35" s="153"/>
      <c r="D35" s="153"/>
      <c r="E35" s="153"/>
      <c r="F35" s="126">
        <f t="shared" si="0"/>
        <v>0</v>
      </c>
      <c r="G35" s="127">
        <f t="shared" si="1"/>
        <v>0</v>
      </c>
      <c r="H35" s="128" t="e">
        <f>H32</f>
        <v>#DIV/0!</v>
      </c>
      <c r="I35" s="128" t="e">
        <f t="shared" si="2"/>
        <v>#DIV/0!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21" customFormat="1" ht="16.5" thickBot="1">
      <c r="A36" s="198" t="s">
        <v>106</v>
      </c>
      <c r="B36" s="199" t="s">
        <v>101</v>
      </c>
      <c r="C36" s="157"/>
      <c r="D36" s="157"/>
      <c r="E36" s="157"/>
      <c r="F36" s="135">
        <f t="shared" si="0"/>
        <v>0</v>
      </c>
      <c r="G36" s="136">
        <f t="shared" si="1"/>
        <v>0</v>
      </c>
      <c r="H36" s="138" t="e">
        <f>H34</f>
        <v>#DIV/0!</v>
      </c>
      <c r="I36" s="137" t="e">
        <f t="shared" si="2"/>
        <v>#DIV/0!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1" customFormat="1" ht="15.75">
      <c r="A37" s="200"/>
      <c r="B37" s="201" t="s">
        <v>1</v>
      </c>
      <c r="C37" s="153"/>
      <c r="D37" s="153"/>
      <c r="E37" s="153"/>
      <c r="F37" s="126">
        <f t="shared" si="0"/>
        <v>0</v>
      </c>
      <c r="G37" s="127">
        <f t="shared" si="1"/>
        <v>0</v>
      </c>
      <c r="H37" s="128" t="e">
        <f>H35</f>
        <v>#DIV/0!</v>
      </c>
      <c r="I37" s="128" t="e">
        <f t="shared" si="2"/>
        <v>#DIV/0!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1" customFormat="1" ht="16.5" thickBot="1">
      <c r="A38" s="198" t="s">
        <v>9</v>
      </c>
      <c r="B38" s="199" t="s">
        <v>101</v>
      </c>
      <c r="C38" s="157"/>
      <c r="D38" s="157"/>
      <c r="E38" s="157"/>
      <c r="F38" s="135">
        <f t="shared" si="0"/>
        <v>0</v>
      </c>
      <c r="G38" s="136">
        <f t="shared" si="1"/>
        <v>0</v>
      </c>
      <c r="H38" s="138" t="e">
        <f>H36</f>
        <v>#DIV/0!</v>
      </c>
      <c r="I38" s="137" t="e">
        <f t="shared" si="2"/>
        <v>#DIV/0!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31" customFormat="1" ht="16.5" customHeight="1" thickBot="1">
      <c r="A39" s="204"/>
      <c r="B39" s="201" t="s">
        <v>1</v>
      </c>
      <c r="C39" s="153"/>
      <c r="D39" s="153"/>
      <c r="E39" s="153"/>
      <c r="F39" s="126">
        <f t="shared" si="0"/>
        <v>0</v>
      </c>
      <c r="G39" s="127">
        <f t="shared" si="1"/>
        <v>0</v>
      </c>
      <c r="H39" s="128" t="e">
        <f>H37</f>
        <v>#DIV/0!</v>
      </c>
      <c r="I39" s="128" t="e">
        <f t="shared" si="2"/>
        <v>#DIV/0!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1" customFormat="1" ht="15.75">
      <c r="A40" s="208" t="s">
        <v>117</v>
      </c>
      <c r="B40" s="199" t="s">
        <v>101</v>
      </c>
      <c r="C40" s="151"/>
      <c r="D40" s="151"/>
      <c r="E40" s="151"/>
      <c r="F40" s="139">
        <f t="shared" si="0"/>
        <v>0</v>
      </c>
      <c r="G40" s="140">
        <f t="shared" si="1"/>
        <v>0</v>
      </c>
      <c r="H40" s="141" t="e">
        <f>H38</f>
        <v>#DIV/0!</v>
      </c>
      <c r="I40" s="141" t="e">
        <f t="shared" si="2"/>
        <v>#DIV/0!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1" customFormat="1" ht="12.75" customHeight="1">
      <c r="A41" s="205" t="s">
        <v>10</v>
      </c>
      <c r="B41" s="199" t="s">
        <v>101</v>
      </c>
      <c r="C41" s="157"/>
      <c r="D41" s="157"/>
      <c r="E41" s="157"/>
      <c r="F41" s="135">
        <f t="shared" si="0"/>
        <v>0</v>
      </c>
      <c r="G41" s="136">
        <f t="shared" si="1"/>
        <v>0</v>
      </c>
      <c r="H41" s="138" t="e">
        <f>H40</f>
        <v>#DIV/0!</v>
      </c>
      <c r="I41" s="137" t="e">
        <f t="shared" si="2"/>
        <v>#DIV/0!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21" customFormat="1" ht="16.5" thickBot="1">
      <c r="A42" s="209" t="s">
        <v>11</v>
      </c>
      <c r="B42" s="199" t="s">
        <v>101</v>
      </c>
      <c r="C42" s="151"/>
      <c r="D42" s="151"/>
      <c r="E42" s="151"/>
      <c r="F42" s="122">
        <f t="shared" si="0"/>
        <v>0</v>
      </c>
      <c r="G42" s="123">
        <f t="shared" si="1"/>
        <v>0</v>
      </c>
      <c r="H42" s="124" t="e">
        <f>H41</f>
        <v>#DIV/0!</v>
      </c>
      <c r="I42" s="125" t="e">
        <f t="shared" si="2"/>
        <v>#DIV/0!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1" customFormat="1" ht="15.75" customHeight="1">
      <c r="A43" s="204"/>
      <c r="B43" s="201" t="s">
        <v>1</v>
      </c>
      <c r="C43" s="153"/>
      <c r="D43" s="153"/>
      <c r="E43" s="153"/>
      <c r="F43" s="126">
        <f t="shared" si="0"/>
        <v>0</v>
      </c>
      <c r="G43" s="127">
        <f t="shared" si="1"/>
        <v>0</v>
      </c>
      <c r="H43" s="128" t="e">
        <f>H39</f>
        <v>#DIV/0!</v>
      </c>
      <c r="I43" s="128" t="e">
        <f t="shared" si="2"/>
        <v>#DIV/0!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21" customFormat="1" ht="16.5" thickBot="1">
      <c r="A44" s="210" t="s">
        <v>19</v>
      </c>
      <c r="B44" s="199" t="s">
        <v>101</v>
      </c>
      <c r="C44" s="157"/>
      <c r="D44" s="157"/>
      <c r="E44" s="157"/>
      <c r="F44" s="135">
        <f t="shared" si="0"/>
        <v>0</v>
      </c>
      <c r="G44" s="136">
        <f t="shared" si="1"/>
        <v>0</v>
      </c>
      <c r="H44" s="138" t="e">
        <f aca="true" t="shared" si="4" ref="H44:H50">H42</f>
        <v>#DIV/0!</v>
      </c>
      <c r="I44" s="137" t="e">
        <f t="shared" si="2"/>
        <v>#DIV/0!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1" customFormat="1" ht="15.75">
      <c r="A45" s="204"/>
      <c r="B45" s="201" t="s">
        <v>1</v>
      </c>
      <c r="C45" s="153"/>
      <c r="D45" s="153"/>
      <c r="E45" s="153"/>
      <c r="F45" s="126">
        <f t="shared" si="0"/>
        <v>0</v>
      </c>
      <c r="G45" s="127">
        <f t="shared" si="1"/>
        <v>0</v>
      </c>
      <c r="H45" s="128" t="e">
        <f t="shared" si="4"/>
        <v>#DIV/0!</v>
      </c>
      <c r="I45" s="128" t="e">
        <f t="shared" si="2"/>
        <v>#DIV/0!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s="21" customFormat="1" ht="16.5" thickBot="1">
      <c r="A46" s="198" t="s">
        <v>18</v>
      </c>
      <c r="B46" s="199" t="s">
        <v>101</v>
      </c>
      <c r="C46" s="157"/>
      <c r="D46" s="157"/>
      <c r="E46" s="157"/>
      <c r="F46" s="135">
        <f t="shared" si="0"/>
        <v>0</v>
      </c>
      <c r="G46" s="136">
        <f t="shared" si="1"/>
        <v>0</v>
      </c>
      <c r="H46" s="138" t="e">
        <f t="shared" si="4"/>
        <v>#DIV/0!</v>
      </c>
      <c r="I46" s="137" t="e">
        <f t="shared" si="2"/>
        <v>#DIV/0!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s="1" customFormat="1" ht="15.75">
      <c r="A47" s="200"/>
      <c r="B47" s="201" t="s">
        <v>1</v>
      </c>
      <c r="C47" s="153"/>
      <c r="D47" s="153"/>
      <c r="E47" s="153"/>
      <c r="F47" s="126">
        <f t="shared" si="0"/>
        <v>0</v>
      </c>
      <c r="G47" s="127">
        <f t="shared" si="1"/>
        <v>0</v>
      </c>
      <c r="H47" s="128" t="e">
        <f t="shared" si="4"/>
        <v>#DIV/0!</v>
      </c>
      <c r="I47" s="128" t="e">
        <f t="shared" si="2"/>
        <v>#DIV/0!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21" customFormat="1" ht="16.5" thickBot="1">
      <c r="A48" s="198" t="s">
        <v>12</v>
      </c>
      <c r="B48" s="199" t="s">
        <v>101</v>
      </c>
      <c r="C48" s="157"/>
      <c r="D48" s="157"/>
      <c r="E48" s="157"/>
      <c r="F48" s="135">
        <f t="shared" si="0"/>
        <v>0</v>
      </c>
      <c r="G48" s="136">
        <f t="shared" si="1"/>
        <v>0</v>
      </c>
      <c r="H48" s="138" t="e">
        <f t="shared" si="4"/>
        <v>#DIV/0!</v>
      </c>
      <c r="I48" s="137" t="e">
        <f t="shared" si="2"/>
        <v>#DIV/0!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30" customFormat="1" ht="16.5" thickBot="1">
      <c r="A49" s="200"/>
      <c r="B49" s="201" t="s">
        <v>1</v>
      </c>
      <c r="C49" s="153"/>
      <c r="D49" s="153"/>
      <c r="E49" s="153"/>
      <c r="F49" s="126">
        <f t="shared" si="0"/>
        <v>0</v>
      </c>
      <c r="G49" s="127">
        <f t="shared" si="1"/>
        <v>0</v>
      </c>
      <c r="H49" s="128" t="e">
        <f t="shared" si="4"/>
        <v>#DIV/0!</v>
      </c>
      <c r="I49" s="128" t="e">
        <f t="shared" si="2"/>
        <v>#DIV/0!</v>
      </c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30" customFormat="1" ht="16.5" customHeight="1" thickBot="1">
      <c r="A50" s="205" t="s">
        <v>13</v>
      </c>
      <c r="B50" s="199" t="s">
        <v>101</v>
      </c>
      <c r="C50" s="151"/>
      <c r="D50" s="151"/>
      <c r="E50" s="151"/>
      <c r="F50" s="122">
        <f t="shared" si="0"/>
        <v>0</v>
      </c>
      <c r="G50" s="123">
        <f t="shared" si="1"/>
        <v>0</v>
      </c>
      <c r="H50" s="124" t="e">
        <f t="shared" si="4"/>
        <v>#DIV/0!</v>
      </c>
      <c r="I50" s="125" t="e">
        <f t="shared" si="2"/>
        <v>#DIV/0!</v>
      </c>
      <c r="J50" s="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1" customFormat="1" ht="15.75" customHeight="1">
      <c r="A51" s="210" t="s">
        <v>120</v>
      </c>
      <c r="B51" s="199" t="s">
        <v>101</v>
      </c>
      <c r="C51" s="151"/>
      <c r="D51" s="151"/>
      <c r="E51" s="151"/>
      <c r="F51" s="122">
        <f t="shared" si="0"/>
        <v>0</v>
      </c>
      <c r="G51" s="123">
        <f t="shared" si="1"/>
        <v>0</v>
      </c>
      <c r="H51" s="124" t="e">
        <f>H22</f>
        <v>#DIV/0!</v>
      </c>
      <c r="I51" s="125" t="e">
        <f t="shared" si="2"/>
        <v>#DIV/0!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s="21" customFormat="1" ht="16.5" thickBot="1">
      <c r="A52" s="204"/>
      <c r="B52" s="211" t="s">
        <v>1</v>
      </c>
      <c r="C52" s="159"/>
      <c r="D52" s="159"/>
      <c r="E52" s="159"/>
      <c r="F52" s="142">
        <f t="shared" si="0"/>
        <v>0</v>
      </c>
      <c r="G52" s="143">
        <f t="shared" si="1"/>
        <v>0</v>
      </c>
      <c r="H52" s="144" t="e">
        <f>H49</f>
        <v>#DIV/0!</v>
      </c>
      <c r="I52" s="144" t="e">
        <f t="shared" si="2"/>
        <v>#DIV/0!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s="12" customFormat="1" ht="15.75">
      <c r="A53" s="198" t="s">
        <v>121</v>
      </c>
      <c r="B53" s="199" t="s">
        <v>101</v>
      </c>
      <c r="C53" s="157"/>
      <c r="D53" s="157"/>
      <c r="E53" s="157"/>
      <c r="F53" s="129">
        <f t="shared" si="0"/>
        <v>0</v>
      </c>
      <c r="G53" s="130">
        <f t="shared" si="1"/>
        <v>0</v>
      </c>
      <c r="H53" s="131" t="e">
        <f aca="true" t="shared" si="5" ref="H53:H58">H51</f>
        <v>#DIV/0!</v>
      </c>
      <c r="I53" s="131" t="e">
        <f t="shared" si="2"/>
        <v>#DIV/0!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s="21" customFormat="1" ht="16.5" thickBot="1">
      <c r="A54" s="200"/>
      <c r="B54" s="201" t="s">
        <v>1</v>
      </c>
      <c r="C54" s="153"/>
      <c r="D54" s="153"/>
      <c r="E54" s="153"/>
      <c r="F54" s="126">
        <f t="shared" si="0"/>
        <v>0</v>
      </c>
      <c r="G54" s="127">
        <f t="shared" si="1"/>
        <v>0</v>
      </c>
      <c r="H54" s="144" t="e">
        <f>H52</f>
        <v>#DIV/0!</v>
      </c>
      <c r="I54" s="128" t="e">
        <f t="shared" si="2"/>
        <v>#DIV/0!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s="1" customFormat="1" ht="15.75">
      <c r="A55" s="198" t="s">
        <v>121</v>
      </c>
      <c r="B55" s="199" t="s">
        <v>101</v>
      </c>
      <c r="C55" s="157"/>
      <c r="D55" s="157"/>
      <c r="E55" s="157"/>
      <c r="F55" s="135">
        <f t="shared" si="0"/>
        <v>0</v>
      </c>
      <c r="G55" s="136">
        <f t="shared" si="1"/>
        <v>0</v>
      </c>
      <c r="H55" s="138" t="e">
        <f t="shared" si="5"/>
        <v>#DIV/0!</v>
      </c>
      <c r="I55" s="137" t="e">
        <f t="shared" si="2"/>
        <v>#DIV/0!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s="21" customFormat="1" ht="16.5" thickBot="1">
      <c r="A56" s="200"/>
      <c r="B56" s="202" t="s">
        <v>1</v>
      </c>
      <c r="C56" s="153"/>
      <c r="D56" s="153"/>
      <c r="E56" s="153"/>
      <c r="F56" s="132">
        <f t="shared" si="0"/>
        <v>0</v>
      </c>
      <c r="G56" s="133">
        <f t="shared" si="1"/>
        <v>0</v>
      </c>
      <c r="H56" s="134" t="e">
        <f t="shared" si="5"/>
        <v>#DIV/0!</v>
      </c>
      <c r="I56" s="134" t="e">
        <f t="shared" si="2"/>
        <v>#DIV/0!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s="12" customFormat="1" ht="15.75">
      <c r="A57" s="198" t="s">
        <v>121</v>
      </c>
      <c r="B57" s="199" t="s">
        <v>101</v>
      </c>
      <c r="C57" s="157"/>
      <c r="D57" s="157"/>
      <c r="E57" s="157"/>
      <c r="F57" s="129">
        <f t="shared" si="0"/>
        <v>0</v>
      </c>
      <c r="G57" s="130">
        <f t="shared" si="1"/>
        <v>0</v>
      </c>
      <c r="H57" s="131" t="e">
        <f t="shared" si="5"/>
        <v>#DIV/0!</v>
      </c>
      <c r="I57" s="131" t="e">
        <f t="shared" si="2"/>
        <v>#DIV/0!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s="21" customFormat="1" ht="16.5" thickBot="1">
      <c r="A58" s="200"/>
      <c r="B58" s="201" t="s">
        <v>1</v>
      </c>
      <c r="C58" s="153"/>
      <c r="D58" s="153"/>
      <c r="E58" s="153"/>
      <c r="F58" s="126">
        <f t="shared" si="0"/>
        <v>0</v>
      </c>
      <c r="G58" s="127">
        <f t="shared" si="1"/>
        <v>0</v>
      </c>
      <c r="H58" s="128" t="e">
        <f t="shared" si="5"/>
        <v>#DIV/0!</v>
      </c>
      <c r="I58" s="128" t="e">
        <f t="shared" si="2"/>
        <v>#DIV/0!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s="21" customFormat="1" ht="16.5" thickBot="1">
      <c r="A59" s="212" t="s">
        <v>112</v>
      </c>
      <c r="B59" s="213" t="s">
        <v>100</v>
      </c>
      <c r="C59" s="160"/>
      <c r="D59" s="160"/>
      <c r="E59" s="160"/>
      <c r="F59" s="145">
        <f t="shared" si="0"/>
        <v>0</v>
      </c>
      <c r="G59" s="146">
        <f t="shared" si="1"/>
        <v>0</v>
      </c>
      <c r="H59" s="147"/>
      <c r="I59" s="147">
        <f t="shared" si="2"/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10" ht="16.5" thickBot="1">
      <c r="A60" s="95"/>
      <c r="B60" s="219" t="s">
        <v>99</v>
      </c>
      <c r="C60" s="219"/>
      <c r="D60" s="219"/>
      <c r="E60" s="96"/>
      <c r="F60" s="96"/>
      <c r="G60" s="97"/>
      <c r="H60" s="96"/>
      <c r="I60" s="98" t="e">
        <f>SUM(I9:I59)</f>
        <v>#DIV/0!</v>
      </c>
      <c r="J60" s="36"/>
    </row>
    <row r="61" spans="1:8" ht="13.5" thickTop="1">
      <c r="A61" s="59"/>
      <c r="F61" s="218" t="s">
        <v>102</v>
      </c>
      <c r="G61" s="218"/>
      <c r="H61" s="218"/>
    </row>
    <row r="62" spans="1:9" ht="12.75">
      <c r="A62" s="37"/>
      <c r="E62" s="57" t="s">
        <v>100</v>
      </c>
      <c r="F62" s="57"/>
      <c r="G62" s="58">
        <v>1000</v>
      </c>
      <c r="H62" s="51"/>
      <c r="I62" s="52">
        <f>I59/1.24</f>
        <v>0</v>
      </c>
    </row>
    <row r="63" spans="1:9" ht="12.75">
      <c r="A63" s="37"/>
      <c r="E63" s="37" t="s">
        <v>96</v>
      </c>
      <c r="F63" s="37"/>
      <c r="G63" s="88" t="s">
        <v>95</v>
      </c>
      <c r="H63" s="35"/>
      <c r="I63" s="89" t="e">
        <f>SUM(I10+I12+I14+I16+I18+I21+I25+I27+I30+I32+I35+I37+I39+I43+I45+I47+I49+I52+I54+I56+I58)/(1.24+G85-1)</f>
        <v>#DIV/0!</v>
      </c>
    </row>
    <row r="64" spans="1:9" ht="12.75">
      <c r="A64" s="37"/>
      <c r="D64" s="56"/>
      <c r="E64" s="60" t="s">
        <v>109</v>
      </c>
      <c r="F64" s="60"/>
      <c r="G64" s="53">
        <v>1210</v>
      </c>
      <c r="H64" s="54"/>
      <c r="I64" s="55" t="e">
        <f>SUM(I9+I11+I13+I15+I17+I19+I20+I22+I23+I24+I26+I28+I29+I31+I33+I34+I36+I38+I40+I41+I42+I44+I46+I48+I50+I51+I53+I55+I57)/(1.24+E85-1)</f>
        <v>#DIV/0!</v>
      </c>
    </row>
    <row r="65" spans="1:9" ht="12.75">
      <c r="A65" s="61"/>
      <c r="B65" s="64"/>
      <c r="C65" s="64"/>
      <c r="D65" s="64"/>
      <c r="E65" s="90" t="s">
        <v>97</v>
      </c>
      <c r="F65" s="90"/>
      <c r="G65" s="91">
        <v>1800</v>
      </c>
      <c r="H65" s="92"/>
      <c r="I65" s="93" t="e">
        <f>I60-(I63+I64)</f>
        <v>#DIV/0!</v>
      </c>
    </row>
    <row r="66" spans="1:9" ht="16.5" thickBot="1">
      <c r="A66" s="95"/>
      <c r="B66" s="95"/>
      <c r="C66" s="95"/>
      <c r="D66" s="95"/>
      <c r="E66" s="99" t="s">
        <v>98</v>
      </c>
      <c r="F66" s="95"/>
      <c r="G66" s="95"/>
      <c r="H66" s="95"/>
      <c r="I66" s="100" t="e">
        <f>SUM(I62:I65)</f>
        <v>#DIV/0!</v>
      </c>
    </row>
    <row r="67" spans="5:9" ht="13.5" thickTop="1">
      <c r="E67" s="49"/>
      <c r="G67" s="48"/>
      <c r="I67" s="5"/>
    </row>
    <row r="70" ht="12.75">
      <c r="A70" s="37" t="s">
        <v>150</v>
      </c>
    </row>
    <row r="78" spans="1:2" ht="12.75">
      <c r="A78" s="112" t="s">
        <v>137</v>
      </c>
      <c r="B78" s="148"/>
    </row>
    <row r="79" ht="12.75">
      <c r="A79" s="35"/>
    </row>
    <row r="80" ht="12.75">
      <c r="A80" s="37" t="s">
        <v>149</v>
      </c>
    </row>
    <row r="82" spans="5:7" ht="12.75">
      <c r="E82" s="113" t="s">
        <v>147</v>
      </c>
      <c r="F82" s="37"/>
      <c r="G82" s="113" t="s">
        <v>146</v>
      </c>
    </row>
    <row r="84" spans="2:7" ht="12.75">
      <c r="B84" s="161" t="s">
        <v>140</v>
      </c>
      <c r="C84" s="148"/>
      <c r="D84" s="148"/>
      <c r="E84" s="162">
        <v>0</v>
      </c>
      <c r="F84" s="148"/>
      <c r="G84" s="162">
        <v>0</v>
      </c>
    </row>
    <row r="85" spans="2:7" ht="12.75">
      <c r="B85" s="114" t="s">
        <v>141</v>
      </c>
      <c r="C85" s="115">
        <v>7397</v>
      </c>
      <c r="D85" s="115"/>
      <c r="E85" s="116" t="e">
        <f>(C85/E84)+1</f>
        <v>#DIV/0!</v>
      </c>
      <c r="F85" s="115"/>
      <c r="G85" s="116" t="e">
        <f>(C85/G84)+1</f>
        <v>#DIV/0!</v>
      </c>
    </row>
    <row r="86" spans="2:7" ht="12.75">
      <c r="B86" s="114" t="s">
        <v>142</v>
      </c>
      <c r="C86" s="117">
        <v>0.32</v>
      </c>
      <c r="D86" s="115"/>
      <c r="E86" s="115">
        <v>1.32</v>
      </c>
      <c r="F86" s="115"/>
      <c r="G86" s="115">
        <v>1.32</v>
      </c>
    </row>
    <row r="87" spans="2:7" ht="12.75">
      <c r="B87" s="114" t="s">
        <v>143</v>
      </c>
      <c r="C87" s="117">
        <v>0.04</v>
      </c>
      <c r="D87" s="115"/>
      <c r="E87" s="115">
        <v>1.04</v>
      </c>
      <c r="F87" s="115"/>
      <c r="G87" s="115">
        <v>1.04</v>
      </c>
    </row>
    <row r="88" spans="2:7" ht="12.75">
      <c r="B88" s="114" t="s">
        <v>144</v>
      </c>
      <c r="C88" s="115">
        <v>2080</v>
      </c>
      <c r="D88" s="115"/>
      <c r="E88" s="115">
        <v>2080</v>
      </c>
      <c r="F88" s="115"/>
      <c r="G88" s="115">
        <v>2080</v>
      </c>
    </row>
    <row r="89" spans="2:7" ht="12.75">
      <c r="B89" s="118" t="s">
        <v>145</v>
      </c>
      <c r="C89" s="119"/>
      <c r="D89" s="119"/>
      <c r="E89" s="120" t="e">
        <f>(E84*E85*E86*E87)/E88</f>
        <v>#DIV/0!</v>
      </c>
      <c r="F89" s="121"/>
      <c r="G89" s="120" t="e">
        <f>(G84*G85*G86*G87)/G88</f>
        <v>#DIV/0!</v>
      </c>
    </row>
  </sheetData>
  <sheetProtection password="98D5" sheet="1" selectLockedCells="1"/>
  <mergeCells count="3">
    <mergeCell ref="F61:H61"/>
    <mergeCell ref="B60:D60"/>
    <mergeCell ref="B5:I5"/>
  </mergeCells>
  <printOptions/>
  <pageMargins left="0.92" right="0.59" top="0.98" bottom="0.25" header="0.25" footer="0.25"/>
  <pageSetup fitToHeight="0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0"/>
  <sheetViews>
    <sheetView zoomScaleSheetLayoutView="75" zoomScalePageLayoutView="0" workbookViewId="0" topLeftCell="A51">
      <selection activeCell="D51" sqref="D51"/>
    </sheetView>
  </sheetViews>
  <sheetFormatPr defaultColWidth="9.140625" defaultRowHeight="12.75"/>
  <cols>
    <col min="1" max="1" width="38.28125" style="0" customWidth="1"/>
    <col min="2" max="2" width="11.00390625" style="0" customWidth="1"/>
    <col min="3" max="3" width="10.421875" style="0" customWidth="1"/>
    <col min="4" max="4" width="11.8515625" style="0" customWidth="1"/>
    <col min="5" max="5" width="18.7109375" style="0" customWidth="1"/>
    <col min="6" max="6" width="13.57421875" style="0" customWidth="1"/>
  </cols>
  <sheetData>
    <row r="1" spans="1:5" ht="12.75" hidden="1">
      <c r="A1" s="3"/>
      <c r="B1" s="4"/>
      <c r="C1" s="4"/>
      <c r="D1" s="4"/>
      <c r="E1" s="1"/>
    </row>
    <row r="2" spans="1:5" ht="12.75">
      <c r="A2" s="50" t="s">
        <v>80</v>
      </c>
      <c r="B2" s="214"/>
      <c r="C2" s="215"/>
      <c r="D2" s="215"/>
      <c r="E2" s="216"/>
    </row>
    <row r="3" spans="1:5" ht="12.75">
      <c r="A3" s="62" t="s">
        <v>93</v>
      </c>
      <c r="B3" s="214"/>
      <c r="C3" s="215"/>
      <c r="D3" s="215"/>
      <c r="E3" s="216"/>
    </row>
    <row r="4" spans="1:11" ht="52.5" customHeight="1" thickBot="1">
      <c r="A4" s="77" t="s">
        <v>2</v>
      </c>
      <c r="B4" s="101" t="s">
        <v>129</v>
      </c>
      <c r="C4" s="101" t="s">
        <v>130</v>
      </c>
      <c r="D4" s="101" t="s">
        <v>31</v>
      </c>
      <c r="E4" s="101" t="s">
        <v>20</v>
      </c>
      <c r="G4" s="43"/>
      <c r="K4" s="5"/>
    </row>
    <row r="5" spans="1:5" ht="15.75" customHeight="1" hidden="1">
      <c r="A5" s="6" t="s">
        <v>4</v>
      </c>
      <c r="B5" s="7">
        <v>1</v>
      </c>
      <c r="C5" s="11">
        <v>1</v>
      </c>
      <c r="D5" s="33">
        <v>24.37</v>
      </c>
      <c r="E5" s="8" t="e">
        <f>+#REF!*D5</f>
        <v>#REF!</v>
      </c>
    </row>
    <row r="6" spans="1:5" ht="12.75" customHeight="1" hidden="1" thickBot="1">
      <c r="A6" s="17"/>
      <c r="B6" s="18">
        <v>1</v>
      </c>
      <c r="C6" s="19">
        <v>1</v>
      </c>
      <c r="D6" s="20">
        <v>75.4</v>
      </c>
      <c r="E6" s="20" t="e">
        <f>+#REF!*D6</f>
        <v>#REF!</v>
      </c>
    </row>
    <row r="7" spans="1:5" ht="13.5" hidden="1" thickBot="1">
      <c r="A7" s="14" t="s">
        <v>5</v>
      </c>
      <c r="B7" s="13"/>
      <c r="C7" s="15"/>
      <c r="D7" s="16">
        <v>0</v>
      </c>
      <c r="E7" s="16" t="e">
        <f>+#REF!*D7</f>
        <v>#REF!</v>
      </c>
    </row>
    <row r="8" spans="1:5" ht="13.5" hidden="1" thickBot="1">
      <c r="A8" s="25"/>
      <c r="B8" s="26"/>
      <c r="C8" s="27"/>
      <c r="D8" s="28">
        <v>0</v>
      </c>
      <c r="E8" s="28" t="e">
        <f>+#REF!*D8</f>
        <v>#REF!</v>
      </c>
    </row>
    <row r="9" spans="1:5" ht="13.5" hidden="1" thickBot="1">
      <c r="A9" s="22" t="s">
        <v>6</v>
      </c>
      <c r="B9" s="9">
        <v>1</v>
      </c>
      <c r="C9" s="23">
        <v>1</v>
      </c>
      <c r="D9" s="32">
        <v>24.37</v>
      </c>
      <c r="E9" s="24" t="e">
        <f>+#REF!*D9</f>
        <v>#REF!</v>
      </c>
    </row>
    <row r="10" spans="1:5" ht="13.5" hidden="1" thickBot="1">
      <c r="A10" s="17"/>
      <c r="B10" s="18">
        <v>1</v>
      </c>
      <c r="C10" s="19">
        <v>1</v>
      </c>
      <c r="D10" s="20">
        <v>75.4</v>
      </c>
      <c r="E10" s="20" t="e">
        <f>+#REF!*D10</f>
        <v>#REF!</v>
      </c>
    </row>
    <row r="11" spans="1:5" ht="13.5" hidden="1" thickBot="1">
      <c r="A11" s="22" t="s">
        <v>21</v>
      </c>
      <c r="B11" s="9">
        <v>1</v>
      </c>
      <c r="C11" s="23">
        <v>1</v>
      </c>
      <c r="D11" s="32">
        <v>24.37</v>
      </c>
      <c r="E11" s="24" t="e">
        <f>+#REF!*D11</f>
        <v>#REF!</v>
      </c>
    </row>
    <row r="12" spans="1:5" ht="13.5" hidden="1" thickBot="1">
      <c r="A12" s="25"/>
      <c r="B12" s="26"/>
      <c r="C12" s="27"/>
      <c r="D12" s="28">
        <v>0</v>
      </c>
      <c r="E12" s="28" t="e">
        <f>+#REF!*D12</f>
        <v>#REF!</v>
      </c>
    </row>
    <row r="13" spans="1:5" ht="13.5" thickBot="1">
      <c r="A13" s="79"/>
      <c r="B13" s="80"/>
      <c r="C13" s="81"/>
      <c r="D13" s="82"/>
      <c r="E13" s="83"/>
    </row>
    <row r="14" spans="1:5" ht="13.5" customHeight="1" thickBot="1">
      <c r="A14" s="71" t="s">
        <v>32</v>
      </c>
      <c r="B14" s="72"/>
      <c r="C14" s="72"/>
      <c r="D14" s="73"/>
      <c r="E14" s="74"/>
    </row>
    <row r="15" spans="1:5" ht="12.75" customHeight="1" thickBot="1">
      <c r="A15" s="163" t="s">
        <v>33</v>
      </c>
      <c r="B15" s="164"/>
      <c r="C15" s="164"/>
      <c r="D15" s="165"/>
      <c r="E15" s="34">
        <f aca="true" t="shared" si="0" ref="E15:E87">(B15*C15)*D15</f>
        <v>0</v>
      </c>
    </row>
    <row r="16" spans="1:5" ht="14.25" customHeight="1" thickBot="1">
      <c r="A16" s="163" t="s">
        <v>34</v>
      </c>
      <c r="B16" s="164"/>
      <c r="C16" s="164"/>
      <c r="D16" s="165"/>
      <c r="E16" s="34">
        <f t="shared" si="0"/>
        <v>0</v>
      </c>
    </row>
    <row r="17" spans="1:5" ht="14.25" customHeight="1" thickBot="1">
      <c r="A17" s="163" t="s">
        <v>35</v>
      </c>
      <c r="B17" s="164"/>
      <c r="C17" s="164"/>
      <c r="D17" s="165"/>
      <c r="E17" s="34">
        <f t="shared" si="0"/>
        <v>0</v>
      </c>
    </row>
    <row r="18" spans="1:5" ht="14.25" customHeight="1" thickBot="1">
      <c r="A18" s="163" t="s">
        <v>36</v>
      </c>
      <c r="B18" s="164"/>
      <c r="C18" s="164"/>
      <c r="D18" s="165"/>
      <c r="E18" s="34">
        <f t="shared" si="0"/>
        <v>0</v>
      </c>
    </row>
    <row r="19" spans="1:5" ht="14.25" customHeight="1" thickBot="1">
      <c r="A19" s="163" t="s">
        <v>81</v>
      </c>
      <c r="B19" s="164"/>
      <c r="C19" s="164"/>
      <c r="D19" s="165"/>
      <c r="E19" s="34">
        <f t="shared" si="0"/>
        <v>0</v>
      </c>
    </row>
    <row r="20" spans="1:5" ht="14.25" customHeight="1" thickBot="1">
      <c r="A20" s="163" t="s">
        <v>37</v>
      </c>
      <c r="B20" s="164"/>
      <c r="C20" s="164"/>
      <c r="D20" s="165"/>
      <c r="E20" s="34">
        <f t="shared" si="0"/>
        <v>0</v>
      </c>
    </row>
    <row r="21" spans="1:5" ht="13.5" thickBot="1">
      <c r="A21" s="163" t="s">
        <v>38</v>
      </c>
      <c r="B21" s="164"/>
      <c r="C21" s="164"/>
      <c r="D21" s="165"/>
      <c r="E21" s="34">
        <f t="shared" si="0"/>
        <v>0</v>
      </c>
    </row>
    <row r="22" spans="1:5" ht="13.5" thickBot="1">
      <c r="A22" s="163" t="s">
        <v>39</v>
      </c>
      <c r="B22" s="164"/>
      <c r="C22" s="164"/>
      <c r="D22" s="165"/>
      <c r="E22" s="34">
        <f t="shared" si="0"/>
        <v>0</v>
      </c>
    </row>
    <row r="23" spans="1:5" ht="13.5" thickBot="1">
      <c r="A23" s="163" t="s">
        <v>40</v>
      </c>
      <c r="B23" s="164"/>
      <c r="C23" s="164"/>
      <c r="D23" s="165"/>
      <c r="E23" s="34">
        <f t="shared" si="0"/>
        <v>0</v>
      </c>
    </row>
    <row r="24" spans="1:5" ht="13.5" thickBot="1">
      <c r="A24" s="163" t="s">
        <v>41</v>
      </c>
      <c r="B24" s="164"/>
      <c r="C24" s="164"/>
      <c r="D24" s="165"/>
      <c r="E24" s="34">
        <f>(B24*C24)*D24</f>
        <v>0</v>
      </c>
    </row>
    <row r="25" spans="1:5" ht="13.5" thickBot="1">
      <c r="A25" s="163" t="s">
        <v>42</v>
      </c>
      <c r="B25" s="164"/>
      <c r="C25" s="164"/>
      <c r="D25" s="165"/>
      <c r="E25" s="34">
        <f t="shared" si="0"/>
        <v>0</v>
      </c>
    </row>
    <row r="26" spans="1:5" ht="26.25" thickBot="1">
      <c r="A26" s="163" t="s">
        <v>116</v>
      </c>
      <c r="B26" s="164"/>
      <c r="C26" s="164"/>
      <c r="D26" s="165"/>
      <c r="E26" s="34">
        <f>(B26*C26)*D26</f>
        <v>0</v>
      </c>
    </row>
    <row r="27" spans="1:5" ht="13.5" thickBot="1">
      <c r="A27" s="163" t="s">
        <v>82</v>
      </c>
      <c r="B27" s="166"/>
      <c r="C27" s="166"/>
      <c r="D27" s="167"/>
      <c r="E27" s="34">
        <f>(B27*C27)*D27</f>
        <v>0</v>
      </c>
    </row>
    <row r="28" spans="1:5" ht="13.5" thickBot="1">
      <c r="A28" s="163" t="s">
        <v>43</v>
      </c>
      <c r="B28" s="166"/>
      <c r="C28" s="166"/>
      <c r="D28" s="167"/>
      <c r="E28" s="34">
        <f t="shared" si="0"/>
        <v>0</v>
      </c>
    </row>
    <row r="29" spans="1:5" ht="13.5" thickBot="1">
      <c r="A29" s="163" t="s">
        <v>44</v>
      </c>
      <c r="B29" s="164"/>
      <c r="C29" s="164"/>
      <c r="D29" s="165"/>
      <c r="E29" s="34">
        <f t="shared" si="0"/>
        <v>0</v>
      </c>
    </row>
    <row r="30" spans="1:5" ht="13.5" thickBot="1">
      <c r="A30" s="163" t="s">
        <v>45</v>
      </c>
      <c r="B30" s="164"/>
      <c r="C30" s="164"/>
      <c r="D30" s="165"/>
      <c r="E30" s="34">
        <f t="shared" si="0"/>
        <v>0</v>
      </c>
    </row>
    <row r="31" spans="1:5" ht="13.5" thickBot="1">
      <c r="A31" s="163" t="s">
        <v>46</v>
      </c>
      <c r="B31" s="164"/>
      <c r="C31" s="164"/>
      <c r="D31" s="165"/>
      <c r="E31" s="34">
        <f t="shared" si="0"/>
        <v>0</v>
      </c>
    </row>
    <row r="32" spans="1:5" ht="13.5" thickBot="1">
      <c r="A32" s="163" t="s">
        <v>47</v>
      </c>
      <c r="B32" s="164"/>
      <c r="C32" s="164"/>
      <c r="D32" s="165"/>
      <c r="E32" s="34">
        <f t="shared" si="0"/>
        <v>0</v>
      </c>
    </row>
    <row r="33" spans="1:5" ht="13.5" thickBot="1">
      <c r="A33" s="163" t="s">
        <v>48</v>
      </c>
      <c r="B33" s="164"/>
      <c r="C33" s="164"/>
      <c r="D33" s="165"/>
      <c r="E33" s="34">
        <f t="shared" si="0"/>
        <v>0</v>
      </c>
    </row>
    <row r="34" spans="1:5" ht="13.5" thickBot="1">
      <c r="A34" s="163" t="s">
        <v>49</v>
      </c>
      <c r="B34" s="164"/>
      <c r="C34" s="164"/>
      <c r="D34" s="165"/>
      <c r="E34" s="34">
        <f t="shared" si="0"/>
        <v>0</v>
      </c>
    </row>
    <row r="35" spans="1:5" ht="13.5" thickBot="1">
      <c r="A35" s="163" t="s">
        <v>50</v>
      </c>
      <c r="B35" s="164"/>
      <c r="C35" s="164"/>
      <c r="D35" s="165"/>
      <c r="E35" s="34">
        <f t="shared" si="0"/>
        <v>0</v>
      </c>
    </row>
    <row r="36" spans="1:5" ht="13.5" thickBot="1">
      <c r="A36" s="163" t="s">
        <v>51</v>
      </c>
      <c r="B36" s="164"/>
      <c r="C36" s="164"/>
      <c r="D36" s="165"/>
      <c r="E36" s="34">
        <f t="shared" si="0"/>
        <v>0</v>
      </c>
    </row>
    <row r="37" spans="1:5" ht="13.5" thickBot="1">
      <c r="A37" s="163" t="s">
        <v>52</v>
      </c>
      <c r="B37" s="164"/>
      <c r="C37" s="164"/>
      <c r="D37" s="165"/>
      <c r="E37" s="34">
        <f t="shared" si="0"/>
        <v>0</v>
      </c>
    </row>
    <row r="38" spans="1:5" ht="23.25" thickBot="1">
      <c r="A38" s="168" t="s">
        <v>85</v>
      </c>
      <c r="B38" s="164"/>
      <c r="C38" s="164"/>
      <c r="D38" s="165"/>
      <c r="E38" s="34">
        <f t="shared" si="0"/>
        <v>0</v>
      </c>
    </row>
    <row r="39" spans="1:5" ht="16.5" thickBot="1">
      <c r="A39" s="169" t="s">
        <v>53</v>
      </c>
      <c r="B39" s="170"/>
      <c r="C39" s="170"/>
      <c r="D39" s="171"/>
      <c r="E39" s="74"/>
    </row>
    <row r="40" spans="1:5" ht="13.5" thickBot="1">
      <c r="A40" s="163" t="s">
        <v>54</v>
      </c>
      <c r="B40" s="164"/>
      <c r="C40" s="164"/>
      <c r="D40" s="165"/>
      <c r="E40" s="34">
        <f t="shared" si="0"/>
        <v>0</v>
      </c>
    </row>
    <row r="41" spans="1:5" ht="13.5" thickBot="1">
      <c r="A41" s="163" t="s">
        <v>55</v>
      </c>
      <c r="B41" s="164"/>
      <c r="C41" s="164"/>
      <c r="D41" s="165"/>
      <c r="E41" s="34">
        <f t="shared" si="0"/>
        <v>0</v>
      </c>
    </row>
    <row r="42" spans="1:5" ht="26.25" thickBot="1">
      <c r="A42" s="163" t="s">
        <v>56</v>
      </c>
      <c r="B42" s="164"/>
      <c r="C42" s="164"/>
      <c r="D42" s="165"/>
      <c r="E42" s="34">
        <f t="shared" si="0"/>
        <v>0</v>
      </c>
    </row>
    <row r="43" spans="1:5" ht="13.5" thickBot="1">
      <c r="A43" s="163" t="s">
        <v>57</v>
      </c>
      <c r="B43" s="164"/>
      <c r="C43" s="164"/>
      <c r="D43" s="165"/>
      <c r="E43" s="34">
        <f t="shared" si="0"/>
        <v>0</v>
      </c>
    </row>
    <row r="44" spans="1:5" ht="13.5" thickBot="1">
      <c r="A44" s="163" t="s">
        <v>58</v>
      </c>
      <c r="B44" s="164"/>
      <c r="C44" s="164"/>
      <c r="D44" s="165"/>
      <c r="E44" s="34">
        <f t="shared" si="0"/>
        <v>0</v>
      </c>
    </row>
    <row r="45" spans="1:5" ht="13.5" thickBot="1">
      <c r="A45" s="163" t="s">
        <v>59</v>
      </c>
      <c r="B45" s="164"/>
      <c r="C45" s="164"/>
      <c r="D45" s="165"/>
      <c r="E45" s="34">
        <f t="shared" si="0"/>
        <v>0</v>
      </c>
    </row>
    <row r="46" spans="1:5" ht="23.25" thickBot="1">
      <c r="A46" s="168" t="s">
        <v>84</v>
      </c>
      <c r="B46" s="164"/>
      <c r="C46" s="164"/>
      <c r="D46" s="165"/>
      <c r="E46" s="34">
        <f t="shared" si="0"/>
        <v>0</v>
      </c>
    </row>
    <row r="47" spans="1:5" ht="16.5" thickBot="1">
      <c r="A47" s="169" t="s">
        <v>60</v>
      </c>
      <c r="B47" s="170"/>
      <c r="C47" s="170"/>
      <c r="D47" s="171"/>
      <c r="E47" s="74"/>
    </row>
    <row r="48" spans="1:5" ht="13.5" thickBot="1">
      <c r="A48" s="163" t="s">
        <v>61</v>
      </c>
      <c r="B48" s="164"/>
      <c r="C48" s="164"/>
      <c r="D48" s="165"/>
      <c r="E48" s="34">
        <f t="shared" si="0"/>
        <v>0</v>
      </c>
    </row>
    <row r="49" spans="1:5" ht="13.5" thickBot="1">
      <c r="A49" s="163" t="s">
        <v>62</v>
      </c>
      <c r="B49" s="164"/>
      <c r="C49" s="164"/>
      <c r="D49" s="165"/>
      <c r="E49" s="34">
        <f t="shared" si="0"/>
        <v>0</v>
      </c>
    </row>
    <row r="50" spans="1:5" ht="13.5" thickBot="1">
      <c r="A50" s="163" t="s">
        <v>63</v>
      </c>
      <c r="B50" s="164"/>
      <c r="C50" s="164"/>
      <c r="D50" s="165"/>
      <c r="E50" s="34">
        <f t="shared" si="0"/>
        <v>0</v>
      </c>
    </row>
    <row r="51" spans="1:5" ht="13.5" thickBot="1">
      <c r="A51" s="163" t="s">
        <v>64</v>
      </c>
      <c r="B51" s="164"/>
      <c r="C51" s="164"/>
      <c r="D51" s="165"/>
      <c r="E51" s="34">
        <f t="shared" si="0"/>
        <v>0</v>
      </c>
    </row>
    <row r="52" spans="1:5" ht="13.5" thickBot="1">
      <c r="A52" s="163" t="s">
        <v>65</v>
      </c>
      <c r="B52" s="164"/>
      <c r="C52" s="164"/>
      <c r="D52" s="165"/>
      <c r="E52" s="34">
        <f t="shared" si="0"/>
        <v>0</v>
      </c>
    </row>
    <row r="53" spans="1:5" ht="13.5" thickBot="1">
      <c r="A53" s="163" t="s">
        <v>66</v>
      </c>
      <c r="B53" s="164"/>
      <c r="C53" s="164"/>
      <c r="D53" s="165"/>
      <c r="E53" s="34">
        <f t="shared" si="0"/>
        <v>0</v>
      </c>
    </row>
    <row r="54" spans="1:5" ht="23.25" thickBot="1">
      <c r="A54" s="168" t="s">
        <v>84</v>
      </c>
      <c r="B54" s="164"/>
      <c r="C54" s="164"/>
      <c r="D54" s="165"/>
      <c r="E54" s="34">
        <f t="shared" si="0"/>
        <v>0</v>
      </c>
    </row>
    <row r="55" spans="1:5" ht="32.25" thickBot="1">
      <c r="A55" s="169" t="s">
        <v>111</v>
      </c>
      <c r="B55" s="170"/>
      <c r="C55" s="170"/>
      <c r="D55" s="171"/>
      <c r="E55" s="74"/>
    </row>
    <row r="56" spans="1:5" ht="13.5" thickBot="1">
      <c r="A56" s="163" t="s">
        <v>68</v>
      </c>
      <c r="B56" s="172"/>
      <c r="C56" s="172"/>
      <c r="D56" s="173"/>
      <c r="E56" s="34">
        <f t="shared" si="0"/>
        <v>0</v>
      </c>
    </row>
    <row r="57" spans="1:5" ht="15.75" customHeight="1" thickBot="1">
      <c r="A57" s="163" t="s">
        <v>69</v>
      </c>
      <c r="B57" s="172"/>
      <c r="C57" s="172"/>
      <c r="D57" s="173"/>
      <c r="E57" s="34">
        <f t="shared" si="0"/>
        <v>0</v>
      </c>
    </row>
    <row r="58" spans="1:5" ht="15.75" customHeight="1" thickBot="1">
      <c r="A58" s="163"/>
      <c r="B58" s="172"/>
      <c r="C58" s="172"/>
      <c r="D58" s="173"/>
      <c r="E58" s="34">
        <f t="shared" si="0"/>
        <v>0</v>
      </c>
    </row>
    <row r="59" spans="1:5" ht="15.75" customHeight="1" thickBot="1">
      <c r="A59" s="163"/>
      <c r="B59" s="172"/>
      <c r="C59" s="172"/>
      <c r="D59" s="173"/>
      <c r="E59" s="34">
        <f t="shared" si="0"/>
        <v>0</v>
      </c>
    </row>
    <row r="60" spans="1:5" ht="15.75" customHeight="1" thickBot="1">
      <c r="A60" s="168" t="s">
        <v>84</v>
      </c>
      <c r="B60" s="172"/>
      <c r="C60" s="172"/>
      <c r="D60" s="173"/>
      <c r="E60" s="34">
        <f t="shared" si="0"/>
        <v>0</v>
      </c>
    </row>
    <row r="61" spans="1:5" ht="17.25" customHeight="1" thickBot="1">
      <c r="A61" s="169" t="s">
        <v>70</v>
      </c>
      <c r="B61" s="170"/>
      <c r="C61" s="170"/>
      <c r="D61" s="171"/>
      <c r="E61" s="74"/>
    </row>
    <row r="62" spans="1:5" ht="15.75" customHeight="1" thickBot="1">
      <c r="A62" s="163" t="s">
        <v>72</v>
      </c>
      <c r="B62" s="164"/>
      <c r="C62" s="164"/>
      <c r="D62" s="165"/>
      <c r="E62" s="34">
        <f t="shared" si="0"/>
        <v>0</v>
      </c>
    </row>
    <row r="63" spans="1:5" ht="15.75" customHeight="1" thickBot="1">
      <c r="A63" s="169" t="s">
        <v>71</v>
      </c>
      <c r="B63" s="170"/>
      <c r="C63" s="170"/>
      <c r="D63" s="171"/>
      <c r="E63" s="74"/>
    </row>
    <row r="64" spans="1:5" ht="13.5" thickBot="1">
      <c r="A64" s="174" t="s">
        <v>113</v>
      </c>
      <c r="B64" s="175"/>
      <c r="C64" s="175"/>
      <c r="D64" s="176"/>
      <c r="E64" s="70">
        <f t="shared" si="0"/>
        <v>0</v>
      </c>
    </row>
    <row r="65" spans="1:5" ht="13.5" thickBot="1">
      <c r="A65" s="163" t="s">
        <v>114</v>
      </c>
      <c r="B65" s="172"/>
      <c r="C65" s="172"/>
      <c r="D65" s="173"/>
      <c r="E65" s="34">
        <f>(B65*C65)*D65</f>
        <v>0</v>
      </c>
    </row>
    <row r="66" spans="1:5" ht="23.25" thickBot="1">
      <c r="A66" s="168" t="s">
        <v>84</v>
      </c>
      <c r="B66" s="164"/>
      <c r="C66" s="164"/>
      <c r="D66" s="165"/>
      <c r="E66" s="34">
        <f t="shared" si="0"/>
        <v>0</v>
      </c>
    </row>
    <row r="67" spans="1:5" ht="64.5" thickBot="1">
      <c r="A67" s="177" t="s">
        <v>2</v>
      </c>
      <c r="B67" s="178" t="s">
        <v>30</v>
      </c>
      <c r="C67" s="178" t="s">
        <v>26</v>
      </c>
      <c r="D67" s="178" t="s">
        <v>31</v>
      </c>
      <c r="E67" s="102" t="s">
        <v>20</v>
      </c>
    </row>
    <row r="68" spans="1:5" ht="13.5" thickBot="1">
      <c r="A68" s="179"/>
      <c r="B68" s="180"/>
      <c r="C68" s="180"/>
      <c r="D68" s="180"/>
      <c r="E68" s="78"/>
    </row>
    <row r="69" spans="1:5" ht="16.5" thickBot="1">
      <c r="A69" s="169" t="s">
        <v>73</v>
      </c>
      <c r="B69" s="170"/>
      <c r="C69" s="170"/>
      <c r="D69" s="171"/>
      <c r="E69" s="74"/>
    </row>
    <row r="70" spans="1:5" ht="13.5" thickBot="1">
      <c r="A70" s="163" t="s">
        <v>74</v>
      </c>
      <c r="B70" s="164"/>
      <c r="C70" s="164"/>
      <c r="D70" s="165"/>
      <c r="E70" s="34">
        <f t="shared" si="0"/>
        <v>0</v>
      </c>
    </row>
    <row r="71" spans="1:5" ht="13.5" thickBot="1">
      <c r="A71" s="163" t="s">
        <v>75</v>
      </c>
      <c r="B71" s="164"/>
      <c r="C71" s="164"/>
      <c r="D71" s="165"/>
      <c r="E71" s="34">
        <f t="shared" si="0"/>
        <v>0</v>
      </c>
    </row>
    <row r="72" spans="1:5" ht="13.5" thickBot="1">
      <c r="A72" s="163" t="s">
        <v>83</v>
      </c>
      <c r="B72" s="164"/>
      <c r="C72" s="164"/>
      <c r="D72" s="165"/>
      <c r="E72" s="34">
        <f t="shared" si="0"/>
        <v>0</v>
      </c>
    </row>
    <row r="73" spans="1:5" ht="13.5" thickBot="1">
      <c r="A73" s="163" t="s">
        <v>76</v>
      </c>
      <c r="B73" s="164"/>
      <c r="C73" s="164"/>
      <c r="D73" s="165"/>
      <c r="E73" s="34">
        <f t="shared" si="0"/>
        <v>0</v>
      </c>
    </row>
    <row r="74" spans="1:5" ht="13.5" thickBot="1">
      <c r="A74" s="163" t="s">
        <v>77</v>
      </c>
      <c r="B74" s="164"/>
      <c r="C74" s="164"/>
      <c r="D74" s="165"/>
      <c r="E74" s="34">
        <f t="shared" si="0"/>
        <v>0</v>
      </c>
    </row>
    <row r="75" spans="1:5" ht="13.5" thickBot="1">
      <c r="A75" s="163" t="s">
        <v>128</v>
      </c>
      <c r="B75" s="164"/>
      <c r="C75" s="164"/>
      <c r="D75" s="165"/>
      <c r="E75" s="34">
        <f t="shared" si="0"/>
        <v>0</v>
      </c>
    </row>
    <row r="76" spans="1:5" ht="23.25" thickBot="1">
      <c r="A76" s="168" t="s">
        <v>84</v>
      </c>
      <c r="B76" s="164"/>
      <c r="C76" s="164"/>
      <c r="D76" s="165"/>
      <c r="E76" s="34">
        <f t="shared" si="0"/>
        <v>0</v>
      </c>
    </row>
    <row r="77" spans="1:5" ht="16.5" thickBot="1">
      <c r="A77" s="169" t="s">
        <v>78</v>
      </c>
      <c r="B77" s="170"/>
      <c r="C77" s="170"/>
      <c r="D77" s="171"/>
      <c r="E77" s="74"/>
    </row>
    <row r="78" spans="1:5" ht="13.5" thickBot="1">
      <c r="A78" s="181" t="s">
        <v>78</v>
      </c>
      <c r="B78" s="164"/>
      <c r="C78" s="164"/>
      <c r="D78" s="165"/>
      <c r="E78" s="34">
        <f>(B78*C78)*D78</f>
        <v>0</v>
      </c>
    </row>
    <row r="79" spans="1:5" ht="23.25" thickBot="1">
      <c r="A79" s="168" t="s">
        <v>84</v>
      </c>
      <c r="B79" s="164"/>
      <c r="C79" s="164"/>
      <c r="D79" s="165"/>
      <c r="E79" s="34">
        <f t="shared" si="0"/>
        <v>0</v>
      </c>
    </row>
    <row r="80" spans="1:5" ht="16.5" thickBot="1">
      <c r="A80" s="169" t="s">
        <v>67</v>
      </c>
      <c r="B80" s="170"/>
      <c r="C80" s="170"/>
      <c r="D80" s="171"/>
      <c r="E80" s="74"/>
    </row>
    <row r="81" spans="1:5" ht="13.5" thickBot="1">
      <c r="A81" s="163" t="s">
        <v>89</v>
      </c>
      <c r="B81" s="164"/>
      <c r="C81" s="164"/>
      <c r="D81" s="165"/>
      <c r="E81" s="34">
        <f t="shared" si="0"/>
        <v>0</v>
      </c>
    </row>
    <row r="82" spans="1:5" ht="13.5" thickBot="1">
      <c r="A82" s="163" t="s">
        <v>90</v>
      </c>
      <c r="B82" s="164"/>
      <c r="C82" s="164"/>
      <c r="D82" s="165"/>
      <c r="E82" s="34">
        <f t="shared" si="0"/>
        <v>0</v>
      </c>
    </row>
    <row r="83" spans="1:5" ht="26.25" thickBot="1">
      <c r="A83" s="163" t="s">
        <v>94</v>
      </c>
      <c r="B83" s="164"/>
      <c r="C83" s="164"/>
      <c r="D83" s="165"/>
      <c r="E83" s="34">
        <f t="shared" si="0"/>
        <v>0</v>
      </c>
    </row>
    <row r="84" spans="1:5" ht="13.5" thickBot="1">
      <c r="A84" s="163" t="s">
        <v>91</v>
      </c>
      <c r="B84" s="164"/>
      <c r="C84" s="164"/>
      <c r="D84" s="165"/>
      <c r="E84" s="34">
        <f t="shared" si="0"/>
        <v>0</v>
      </c>
    </row>
    <row r="85" spans="1:5" ht="13.5" thickBot="1">
      <c r="A85" s="163" t="s">
        <v>92</v>
      </c>
      <c r="B85" s="164"/>
      <c r="C85" s="164"/>
      <c r="D85" s="165"/>
      <c r="E85" s="34">
        <f t="shared" si="0"/>
        <v>0</v>
      </c>
    </row>
    <row r="86" spans="1:5" ht="13.5" thickBot="1">
      <c r="A86" s="182" t="s">
        <v>136</v>
      </c>
      <c r="B86" s="183"/>
      <c r="C86" s="183"/>
      <c r="D86" s="184"/>
      <c r="E86" s="34">
        <f t="shared" si="0"/>
        <v>0</v>
      </c>
    </row>
    <row r="87" spans="1:5" ht="13.5" thickBot="1">
      <c r="A87" s="182" t="s">
        <v>126</v>
      </c>
      <c r="B87" s="183"/>
      <c r="C87" s="183"/>
      <c r="D87" s="184"/>
      <c r="E87" s="34">
        <f t="shared" si="0"/>
        <v>0</v>
      </c>
    </row>
    <row r="88" spans="1:5" ht="23.25" thickBot="1">
      <c r="A88" s="185" t="s">
        <v>84</v>
      </c>
      <c r="B88" s="183"/>
      <c r="C88" s="183"/>
      <c r="D88" s="186"/>
      <c r="E88" s="108">
        <f>(B88*C88)*D88</f>
        <v>0</v>
      </c>
    </row>
    <row r="89" spans="1:5" ht="13.5" thickBot="1">
      <c r="A89" s="103" t="s">
        <v>123</v>
      </c>
      <c r="B89" s="187"/>
      <c r="C89" s="69">
        <v>1</v>
      </c>
      <c r="D89" s="106">
        <v>2000</v>
      </c>
      <c r="E89" s="70">
        <f>(B89*C89)*D89</f>
        <v>0</v>
      </c>
    </row>
    <row r="90" spans="1:5" ht="13.5" thickBot="1">
      <c r="A90" s="103" t="s">
        <v>125</v>
      </c>
      <c r="B90" s="187"/>
      <c r="C90" s="69">
        <v>1</v>
      </c>
      <c r="D90" s="106">
        <v>1000</v>
      </c>
      <c r="E90" s="70">
        <f>(B90*C90)*D90</f>
        <v>0</v>
      </c>
    </row>
    <row r="91" spans="1:5" ht="13.5" thickBot="1">
      <c r="A91" s="103" t="s">
        <v>124</v>
      </c>
      <c r="B91" s="187"/>
      <c r="C91" s="69">
        <v>1</v>
      </c>
      <c r="D91" s="106">
        <v>500</v>
      </c>
      <c r="E91" s="70">
        <f>(B91*C91)*D91</f>
        <v>0</v>
      </c>
    </row>
    <row r="92" spans="1:5" ht="13.5" thickBot="1">
      <c r="A92" s="109"/>
      <c r="B92" s="69"/>
      <c r="C92" s="69"/>
      <c r="D92" s="70"/>
      <c r="E92" s="70"/>
    </row>
    <row r="93" spans="1:5" ht="12.75">
      <c r="A93" s="105"/>
      <c r="B93" s="37"/>
      <c r="C93" s="37"/>
      <c r="D93" s="38"/>
      <c r="E93" s="38"/>
    </row>
    <row r="94" spans="1:5" ht="13.5" thickBot="1">
      <c r="A94" s="104" t="s">
        <v>29</v>
      </c>
      <c r="B94" s="37"/>
      <c r="C94" s="37"/>
      <c r="D94" s="38"/>
      <c r="E94" s="39">
        <f>SUM(E14:E93)</f>
        <v>0</v>
      </c>
    </row>
    <row r="95" spans="1:6" ht="13.5" thickTop="1">
      <c r="A95" s="38"/>
      <c r="B95" s="38"/>
      <c r="C95" s="38"/>
      <c r="D95" s="38"/>
      <c r="E95" s="38"/>
      <c r="F95" s="42"/>
    </row>
    <row r="96" spans="1:6" ht="12.75">
      <c r="A96" s="37" t="s">
        <v>110</v>
      </c>
      <c r="B96" s="38"/>
      <c r="C96" s="38"/>
      <c r="D96" s="38"/>
      <c r="E96" s="44" t="e">
        <f>SUM(Events!E94+Salary!I60)</f>
        <v>#DIV/0!</v>
      </c>
      <c r="F96" s="40"/>
    </row>
    <row r="97" spans="1:6" ht="12.75">
      <c r="A97" s="41" t="s">
        <v>148</v>
      </c>
      <c r="B97" s="38"/>
      <c r="C97" s="38"/>
      <c r="D97" s="38"/>
      <c r="E97" s="217" t="e">
        <f>E96*0.3</f>
        <v>#DIV/0!</v>
      </c>
      <c r="F97" s="40"/>
    </row>
    <row r="98" spans="1:6" ht="13.5" thickBot="1">
      <c r="A98" s="65" t="s">
        <v>28</v>
      </c>
      <c r="B98" s="38"/>
      <c r="C98" s="38"/>
      <c r="D98" s="38"/>
      <c r="E98" s="66" t="e">
        <f>E96+E97</f>
        <v>#DIV/0!</v>
      </c>
      <c r="F98" s="40"/>
    </row>
    <row r="99" spans="1:6" ht="13.5" thickTop="1">
      <c r="A99" s="41"/>
      <c r="B99" s="38"/>
      <c r="C99" s="38"/>
      <c r="D99" s="38"/>
      <c r="E99" s="44"/>
      <c r="F99" s="40"/>
    </row>
    <row r="100" spans="1:6" ht="12.75">
      <c r="A100" s="67"/>
      <c r="B100" s="38"/>
      <c r="C100" s="38"/>
      <c r="D100" s="38"/>
      <c r="E100" s="68"/>
      <c r="F100" s="40"/>
    </row>
    <row r="101" spans="1:6" ht="12.75">
      <c r="A101" s="41"/>
      <c r="B101" s="38"/>
      <c r="C101" s="38"/>
      <c r="D101" s="38"/>
      <c r="E101" s="44"/>
      <c r="F101" s="40"/>
    </row>
    <row r="102" ht="12.75">
      <c r="A102" s="35"/>
    </row>
    <row r="103" ht="12.75">
      <c r="A103" s="35"/>
    </row>
    <row r="104" spans="4:5" ht="12.75">
      <c r="D104" t="s">
        <v>131</v>
      </c>
      <c r="E104" s="110" t="e">
        <f>E98</f>
        <v>#DIV/0!</v>
      </c>
    </row>
    <row r="105" spans="1:6" ht="12.75">
      <c r="A105" s="107"/>
      <c r="D105" t="s">
        <v>67</v>
      </c>
      <c r="E105" s="110">
        <f>-SUM(E82:E88)*1.26</f>
        <v>0</v>
      </c>
      <c r="F105" t="s">
        <v>135</v>
      </c>
    </row>
    <row r="106" spans="1:6" ht="12.75">
      <c r="A106" s="35"/>
      <c r="D106" t="s">
        <v>132</v>
      </c>
      <c r="E106" s="110">
        <f>-SUM(E89:E91)*1.26</f>
        <v>0</v>
      </c>
      <c r="F106" t="s">
        <v>135</v>
      </c>
    </row>
    <row r="107" spans="1:6" ht="12.75">
      <c r="A107" s="35"/>
      <c r="D107" t="s">
        <v>133</v>
      </c>
      <c r="E107" s="111" t="e">
        <f>-SUM(Salary!I9:Salary!I23)*1.26</f>
        <v>#DIV/0!</v>
      </c>
      <c r="F107" t="s">
        <v>135</v>
      </c>
    </row>
    <row r="108" spans="1:5" ht="12.75">
      <c r="A108" s="35"/>
      <c r="D108" t="s">
        <v>134</v>
      </c>
      <c r="E108" s="110" t="e">
        <f>SUM(E104:E107)/Salary!E38</f>
        <v>#DIV/0!</v>
      </c>
    </row>
    <row r="109" ht="12.75">
      <c r="A109" s="35"/>
    </row>
    <row r="110" ht="12.75">
      <c r="A110" s="35"/>
    </row>
    <row r="111" ht="12.75">
      <c r="A111" s="35"/>
    </row>
    <row r="112" ht="12.75">
      <c r="A112" s="112"/>
    </row>
    <row r="113" ht="12.75">
      <c r="A113" s="35"/>
    </row>
    <row r="114" ht="12.75">
      <c r="A114" s="37"/>
    </row>
    <row r="115" ht="12.75">
      <c r="A115" s="35"/>
    </row>
    <row r="116" ht="12.75">
      <c r="A116" s="35"/>
    </row>
    <row r="117" ht="12.75">
      <c r="A117" s="107" t="s">
        <v>150</v>
      </c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ht="12.75">
      <c r="A150" s="35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35"/>
    </row>
    <row r="162" ht="12.75">
      <c r="A162" s="35"/>
    </row>
    <row r="163" ht="12.75">
      <c r="A163" s="35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  <row r="194" ht="12.75">
      <c r="A194" s="35"/>
    </row>
    <row r="195" ht="12.75">
      <c r="A195" s="35"/>
    </row>
    <row r="196" ht="12.75">
      <c r="A196" s="35"/>
    </row>
    <row r="197" ht="12.75">
      <c r="A197" s="35"/>
    </row>
    <row r="198" ht="12.75">
      <c r="A198" s="35"/>
    </row>
    <row r="199" ht="12.75">
      <c r="A199" s="35"/>
    </row>
    <row r="200" ht="12.75">
      <c r="A200" s="35"/>
    </row>
    <row r="201" ht="12.75">
      <c r="A201" s="35"/>
    </row>
    <row r="202" ht="12.75">
      <c r="A202" s="35"/>
    </row>
    <row r="203" ht="12.75">
      <c r="A203" s="35"/>
    </row>
    <row r="204" ht="12.75">
      <c r="A204" s="35"/>
    </row>
    <row r="205" ht="12.75">
      <c r="A205" s="35"/>
    </row>
    <row r="206" ht="12.75">
      <c r="A206" s="35"/>
    </row>
    <row r="207" ht="12.75">
      <c r="A207" s="35"/>
    </row>
    <row r="208" ht="12.75">
      <c r="A208" s="35"/>
    </row>
    <row r="209" ht="12.75">
      <c r="A209" s="35"/>
    </row>
    <row r="210" ht="12.75">
      <c r="A210" s="35"/>
    </row>
    <row r="211" ht="12.75">
      <c r="A211" s="35"/>
    </row>
    <row r="212" ht="12.75">
      <c r="A212" s="35"/>
    </row>
    <row r="213" ht="12.75">
      <c r="A213" s="35"/>
    </row>
    <row r="214" ht="12.75">
      <c r="A214" s="35"/>
    </row>
    <row r="215" ht="12.75">
      <c r="A215" s="35"/>
    </row>
    <row r="216" ht="12.75">
      <c r="A216" s="35"/>
    </row>
    <row r="217" ht="12.75">
      <c r="A217" s="35"/>
    </row>
    <row r="218" ht="12.75">
      <c r="A218" s="35"/>
    </row>
    <row r="219" ht="12.75">
      <c r="A219" s="35"/>
    </row>
    <row r="220" ht="12.75">
      <c r="A220" s="35"/>
    </row>
    <row r="221" ht="12.75">
      <c r="A221" s="35"/>
    </row>
    <row r="222" ht="12.75">
      <c r="A222" s="35"/>
    </row>
    <row r="223" ht="12.75">
      <c r="A223" s="35"/>
    </row>
    <row r="224" ht="12.75">
      <c r="A224" s="35"/>
    </row>
    <row r="225" ht="12.75">
      <c r="A225" s="35"/>
    </row>
    <row r="226" ht="12.75">
      <c r="A226" s="35"/>
    </row>
    <row r="227" ht="12.75">
      <c r="A227" s="35"/>
    </row>
    <row r="228" ht="12.75">
      <c r="A228" s="35"/>
    </row>
    <row r="229" ht="12.75">
      <c r="A229" s="35"/>
    </row>
    <row r="230" ht="12.75">
      <c r="A230" s="35"/>
    </row>
    <row r="231" ht="12.75">
      <c r="A231" s="35"/>
    </row>
    <row r="232" ht="12.75">
      <c r="A232" s="35"/>
    </row>
    <row r="233" ht="12.75">
      <c r="A233" s="35"/>
    </row>
    <row r="234" ht="12.75">
      <c r="A234" s="35"/>
    </row>
    <row r="235" ht="12.75">
      <c r="A235" s="35"/>
    </row>
    <row r="236" ht="12.75">
      <c r="A236" s="35"/>
    </row>
    <row r="237" ht="12.75">
      <c r="A237" s="35"/>
    </row>
    <row r="238" ht="12.75">
      <c r="A238" s="35"/>
    </row>
    <row r="239" ht="12.75">
      <c r="A239" s="35"/>
    </row>
    <row r="240" ht="12.75">
      <c r="A240" s="35"/>
    </row>
    <row r="241" ht="12.75">
      <c r="A241" s="35"/>
    </row>
    <row r="242" ht="12.75">
      <c r="A242" s="35"/>
    </row>
    <row r="243" ht="12.75">
      <c r="A243" s="35"/>
    </row>
    <row r="244" ht="12.75">
      <c r="A244" s="35"/>
    </row>
    <row r="245" ht="12.75">
      <c r="A245" s="35"/>
    </row>
    <row r="246" ht="12.75">
      <c r="A246" s="35"/>
    </row>
    <row r="247" ht="12.75">
      <c r="A247" s="35"/>
    </row>
    <row r="248" ht="12.75">
      <c r="A248" s="35"/>
    </row>
    <row r="249" ht="12.75">
      <c r="A249" s="35"/>
    </row>
    <row r="250" ht="12.75">
      <c r="A250" s="35"/>
    </row>
    <row r="251" ht="12.75">
      <c r="A251" s="35"/>
    </row>
    <row r="252" ht="12.75">
      <c r="A252" s="35"/>
    </row>
    <row r="253" ht="12.75">
      <c r="A253" s="35"/>
    </row>
    <row r="254" ht="12.75">
      <c r="A254" s="35"/>
    </row>
    <row r="255" ht="12.75">
      <c r="A255" s="35"/>
    </row>
    <row r="256" ht="12.75">
      <c r="A256" s="35"/>
    </row>
    <row r="257" ht="12.75">
      <c r="A257" s="35"/>
    </row>
    <row r="258" ht="12.75">
      <c r="A258" s="35"/>
    </row>
    <row r="259" ht="12.75">
      <c r="A259" s="35"/>
    </row>
    <row r="260" ht="12.75">
      <c r="A260" s="35"/>
    </row>
    <row r="261" ht="12.75">
      <c r="A261" s="35"/>
    </row>
    <row r="262" ht="12.75">
      <c r="A262" s="35"/>
    </row>
    <row r="263" ht="12.75">
      <c r="A263" s="35"/>
    </row>
    <row r="264" ht="12.75">
      <c r="A264" s="35"/>
    </row>
    <row r="265" ht="12.75">
      <c r="A265" s="35"/>
    </row>
    <row r="266" ht="12.75">
      <c r="A266" s="35"/>
    </row>
    <row r="267" ht="12.75">
      <c r="A267" s="35"/>
    </row>
    <row r="268" ht="12.75">
      <c r="A268" s="35"/>
    </row>
    <row r="269" ht="12.75">
      <c r="A269" s="35"/>
    </row>
    <row r="270" ht="12.75">
      <c r="A270" s="35"/>
    </row>
    <row r="271" ht="12.75">
      <c r="A271" s="35"/>
    </row>
    <row r="272" ht="12.75">
      <c r="A272" s="35"/>
    </row>
    <row r="273" ht="12.75">
      <c r="A273" s="35"/>
    </row>
    <row r="274" ht="12.75">
      <c r="A274" s="35"/>
    </row>
    <row r="275" ht="12.75">
      <c r="A275" s="35"/>
    </row>
    <row r="276" ht="12.75">
      <c r="A276" s="35"/>
    </row>
    <row r="277" ht="12.75">
      <c r="A277" s="35"/>
    </row>
    <row r="278" ht="12.75">
      <c r="A278" s="35"/>
    </row>
    <row r="279" ht="12.75">
      <c r="A279" s="35"/>
    </row>
    <row r="280" ht="12.75">
      <c r="A280" s="35"/>
    </row>
    <row r="281" ht="12.75">
      <c r="A281" s="35"/>
    </row>
    <row r="282" ht="12.75">
      <c r="A282" s="35"/>
    </row>
    <row r="283" ht="12.75">
      <c r="A283" s="35"/>
    </row>
    <row r="284" ht="12.75">
      <c r="A284" s="35"/>
    </row>
    <row r="285" ht="12.75">
      <c r="A285" s="35"/>
    </row>
    <row r="286" ht="12.75">
      <c r="A286" s="35"/>
    </row>
    <row r="287" ht="12.75">
      <c r="A287" s="35"/>
    </row>
    <row r="288" ht="12.75">
      <c r="A288" s="35"/>
    </row>
    <row r="289" ht="12.75">
      <c r="A289" s="35"/>
    </row>
    <row r="290" ht="12.75">
      <c r="A290" s="35"/>
    </row>
    <row r="291" ht="12.75">
      <c r="A291" s="35"/>
    </row>
    <row r="292" ht="12.75">
      <c r="A292" s="35"/>
    </row>
    <row r="293" ht="12.75">
      <c r="A293" s="35"/>
    </row>
    <row r="294" ht="12.75">
      <c r="A294" s="35"/>
    </row>
    <row r="295" ht="12.75">
      <c r="A295" s="35"/>
    </row>
    <row r="296" ht="12.75">
      <c r="A296" s="35"/>
    </row>
    <row r="297" ht="12.75">
      <c r="A297" s="35"/>
    </row>
    <row r="298" ht="12.75">
      <c r="A298" s="35"/>
    </row>
    <row r="299" ht="12.75">
      <c r="A299" s="35"/>
    </row>
    <row r="300" ht="12.75">
      <c r="A300" s="35"/>
    </row>
    <row r="301" ht="12.75">
      <c r="A301" s="35"/>
    </row>
    <row r="302" ht="12.75">
      <c r="A302" s="35"/>
    </row>
    <row r="303" ht="12.75">
      <c r="A303" s="35"/>
    </row>
    <row r="304" ht="12.75">
      <c r="A304" s="35"/>
    </row>
    <row r="305" ht="12.75">
      <c r="A305" s="35"/>
    </row>
    <row r="306" ht="12.75">
      <c r="A306" s="35"/>
    </row>
    <row r="307" ht="12.75">
      <c r="A307" s="35"/>
    </row>
    <row r="308" ht="12.75">
      <c r="A308" s="35"/>
    </row>
    <row r="309" ht="12.75">
      <c r="A309" s="35"/>
    </row>
    <row r="310" ht="12.75">
      <c r="A310" s="35"/>
    </row>
    <row r="311" ht="12.75">
      <c r="A311" s="35"/>
    </row>
    <row r="312" ht="12.75">
      <c r="A312" s="35"/>
    </row>
    <row r="313" ht="12.75">
      <c r="A313" s="35"/>
    </row>
    <row r="314" ht="12.75">
      <c r="A314" s="35"/>
    </row>
    <row r="315" ht="12.75">
      <c r="A315" s="35"/>
    </row>
    <row r="316" ht="12.75">
      <c r="A316" s="35"/>
    </row>
    <row r="317" ht="12.75">
      <c r="A317" s="35"/>
    </row>
    <row r="318" ht="12.75">
      <c r="A318" s="35"/>
    </row>
    <row r="319" ht="12.75">
      <c r="A319" s="35"/>
    </row>
    <row r="320" ht="12.75">
      <c r="A320" s="35"/>
    </row>
    <row r="321" ht="12.75">
      <c r="A321" s="35"/>
    </row>
    <row r="322" ht="12.75">
      <c r="A322" s="35"/>
    </row>
    <row r="323" ht="12.75">
      <c r="A323" s="35"/>
    </row>
    <row r="324" ht="12.75">
      <c r="A324" s="35"/>
    </row>
    <row r="325" ht="12.75">
      <c r="A325" s="35"/>
    </row>
    <row r="326" ht="12.75">
      <c r="A326" s="35"/>
    </row>
    <row r="327" ht="12.75">
      <c r="A327" s="35"/>
    </row>
    <row r="328" ht="12.75">
      <c r="A328" s="35"/>
    </row>
    <row r="329" ht="12.75">
      <c r="A329" s="35"/>
    </row>
    <row r="330" ht="12.75">
      <c r="A330" s="35"/>
    </row>
    <row r="331" ht="12.75">
      <c r="A331" s="35"/>
    </row>
    <row r="332" ht="12.75">
      <c r="A332" s="35"/>
    </row>
    <row r="333" ht="12.75">
      <c r="A333" s="35"/>
    </row>
    <row r="334" ht="12.75">
      <c r="A334" s="35"/>
    </row>
    <row r="335" ht="12.75">
      <c r="A335" s="35"/>
    </row>
    <row r="336" ht="12.75">
      <c r="A336" s="35"/>
    </row>
    <row r="337" ht="12.75">
      <c r="A337" s="35"/>
    </row>
    <row r="338" ht="12.75">
      <c r="A338" s="35"/>
    </row>
    <row r="339" ht="12.75">
      <c r="A339" s="35"/>
    </row>
    <row r="340" ht="12.75">
      <c r="A340" s="35"/>
    </row>
    <row r="341" ht="12.75">
      <c r="A341" s="35"/>
    </row>
    <row r="342" ht="12.75">
      <c r="A342" s="35"/>
    </row>
    <row r="343" ht="12.75">
      <c r="A343" s="35"/>
    </row>
    <row r="344" ht="12.75">
      <c r="A344" s="35"/>
    </row>
    <row r="345" ht="12.75">
      <c r="A345" s="35"/>
    </row>
    <row r="346" ht="12.75">
      <c r="A346" s="35"/>
    </row>
    <row r="347" ht="12.75">
      <c r="A347" s="35"/>
    </row>
    <row r="348" ht="12.75">
      <c r="A348" s="35"/>
    </row>
    <row r="349" ht="12.75">
      <c r="A349" s="35"/>
    </row>
    <row r="350" ht="12.75">
      <c r="A350" s="35"/>
    </row>
    <row r="351" ht="12.75">
      <c r="A351" s="35"/>
    </row>
    <row r="352" ht="12.75">
      <c r="A352" s="35"/>
    </row>
    <row r="353" ht="12.75">
      <c r="A353" s="35"/>
    </row>
    <row r="354" ht="12.75">
      <c r="A354" s="35"/>
    </row>
    <row r="355" ht="12.75">
      <c r="A355" s="35"/>
    </row>
    <row r="356" ht="12.75">
      <c r="A356" s="35"/>
    </row>
    <row r="357" ht="12.75">
      <c r="A357" s="35"/>
    </row>
    <row r="358" ht="12.75">
      <c r="A358" s="35"/>
    </row>
    <row r="359" ht="12.75">
      <c r="A359" s="35"/>
    </row>
    <row r="360" ht="12.75">
      <c r="A360" s="35"/>
    </row>
    <row r="361" ht="12.75">
      <c r="A361" s="35"/>
    </row>
    <row r="362" ht="12.75">
      <c r="A362" s="35"/>
    </row>
    <row r="363" ht="12.75">
      <c r="A363" s="35"/>
    </row>
    <row r="364" ht="12.75">
      <c r="A364" s="35"/>
    </row>
    <row r="365" ht="12.75">
      <c r="A365" s="35"/>
    </row>
    <row r="366" ht="12.75">
      <c r="A366" s="35"/>
    </row>
    <row r="367" ht="12.75">
      <c r="A367" s="35"/>
    </row>
    <row r="368" ht="12.75">
      <c r="A368" s="35"/>
    </row>
    <row r="369" ht="12.75">
      <c r="A369" s="35"/>
    </row>
    <row r="370" ht="12.75">
      <c r="A370" s="35"/>
    </row>
    <row r="371" ht="12.75">
      <c r="A371" s="35"/>
    </row>
    <row r="372" ht="12.75">
      <c r="A372" s="35"/>
    </row>
    <row r="373" ht="12.75">
      <c r="A373" s="35"/>
    </row>
    <row r="374" ht="12.75">
      <c r="A374" s="35"/>
    </row>
    <row r="375" ht="12.75">
      <c r="A375" s="35"/>
    </row>
    <row r="376" ht="12.75">
      <c r="A376" s="35"/>
    </row>
    <row r="377" ht="12.75">
      <c r="A377" s="35"/>
    </row>
    <row r="378" ht="12.75">
      <c r="A378" s="35"/>
    </row>
    <row r="379" ht="12.75">
      <c r="A379" s="35"/>
    </row>
    <row r="380" ht="12.75">
      <c r="A380" s="35"/>
    </row>
    <row r="381" ht="12.75">
      <c r="A381" s="35"/>
    </row>
    <row r="382" ht="12.75">
      <c r="A382" s="35"/>
    </row>
    <row r="383" ht="12.75">
      <c r="A383" s="35"/>
    </row>
    <row r="384" ht="12.75">
      <c r="A384" s="35"/>
    </row>
    <row r="385" ht="12.75">
      <c r="A385" s="35"/>
    </row>
    <row r="386" ht="12.75">
      <c r="A386" s="35"/>
    </row>
    <row r="387" ht="12.75">
      <c r="A387" s="35"/>
    </row>
    <row r="388" ht="12.75">
      <c r="A388" s="35"/>
    </row>
    <row r="389" ht="12.75">
      <c r="A389" s="35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  <row r="489" ht="12.75">
      <c r="A489" s="35"/>
    </row>
    <row r="490" ht="12.75">
      <c r="A490" s="35"/>
    </row>
    <row r="491" ht="12.75">
      <c r="A491" s="35"/>
    </row>
    <row r="492" ht="12.75">
      <c r="A492" s="35"/>
    </row>
    <row r="493" ht="12.75">
      <c r="A493" s="35"/>
    </row>
    <row r="494" ht="12.75">
      <c r="A494" s="35"/>
    </row>
    <row r="495" ht="12.75">
      <c r="A495" s="35"/>
    </row>
    <row r="496" ht="12.75">
      <c r="A496" s="35"/>
    </row>
    <row r="497" ht="12.75">
      <c r="A497" s="35"/>
    </row>
    <row r="498" ht="12.75">
      <c r="A498" s="35"/>
    </row>
    <row r="499" ht="12.75">
      <c r="A499" s="35"/>
    </row>
    <row r="500" ht="12.75">
      <c r="A500" s="35"/>
    </row>
    <row r="501" ht="12.75">
      <c r="A501" s="35"/>
    </row>
    <row r="502" ht="12.75">
      <c r="A502" s="35"/>
    </row>
    <row r="503" ht="12.75">
      <c r="A503" s="35"/>
    </row>
    <row r="504" ht="12.75">
      <c r="A504" s="35"/>
    </row>
    <row r="505" ht="12.75">
      <c r="A505" s="35"/>
    </row>
    <row r="506" ht="12.75">
      <c r="A506" s="35"/>
    </row>
    <row r="507" ht="12.75">
      <c r="A507" s="35"/>
    </row>
    <row r="508" ht="12.75">
      <c r="A508" s="35"/>
    </row>
    <row r="509" ht="12.75">
      <c r="A509" s="35"/>
    </row>
    <row r="510" ht="12.75">
      <c r="A510" s="35"/>
    </row>
    <row r="511" ht="12.75">
      <c r="A511" s="35"/>
    </row>
    <row r="512" ht="12.75">
      <c r="A512" s="35"/>
    </row>
    <row r="513" ht="12.75">
      <c r="A513" s="35"/>
    </row>
    <row r="514" ht="12.75">
      <c r="A514" s="35"/>
    </row>
    <row r="515" ht="12.75">
      <c r="A515" s="35"/>
    </row>
    <row r="516" ht="12.75">
      <c r="A516" s="35"/>
    </row>
    <row r="517" ht="12.75">
      <c r="A517" s="35"/>
    </row>
    <row r="518" ht="12.75">
      <c r="A518" s="35"/>
    </row>
    <row r="519" ht="12.75">
      <c r="A519" s="35"/>
    </row>
    <row r="520" ht="12.75">
      <c r="A520" s="35"/>
    </row>
    <row r="521" ht="12.75">
      <c r="A521" s="35"/>
    </row>
    <row r="522" ht="12.75">
      <c r="A522" s="35"/>
    </row>
    <row r="523" ht="12.75">
      <c r="A523" s="35"/>
    </row>
    <row r="524" ht="12.75">
      <c r="A524" s="35"/>
    </row>
    <row r="525" ht="12.75">
      <c r="A525" s="35"/>
    </row>
    <row r="526" ht="12.75">
      <c r="A526" s="35"/>
    </row>
    <row r="527" ht="12.75">
      <c r="A527" s="35"/>
    </row>
    <row r="528" ht="12.75">
      <c r="A528" s="35"/>
    </row>
    <row r="529" ht="12.75">
      <c r="A529" s="35"/>
    </row>
    <row r="530" ht="12.75">
      <c r="A530" s="35"/>
    </row>
    <row r="531" ht="12.75">
      <c r="A531" s="35"/>
    </row>
    <row r="532" ht="12.75">
      <c r="A532" s="35"/>
    </row>
    <row r="533" ht="12.75">
      <c r="A533" s="35"/>
    </row>
    <row r="534" ht="12.75">
      <c r="A534" s="35"/>
    </row>
    <row r="535" ht="12.75">
      <c r="A535" s="35"/>
    </row>
    <row r="536" ht="12.75">
      <c r="A536" s="35"/>
    </row>
    <row r="537" ht="12.75">
      <c r="A537" s="35"/>
    </row>
    <row r="538" ht="12.75">
      <c r="A538" s="35"/>
    </row>
    <row r="539" ht="12.75">
      <c r="A539" s="35"/>
    </row>
    <row r="540" ht="12.75">
      <c r="A540" s="35"/>
    </row>
    <row r="541" ht="12.75">
      <c r="A541" s="35"/>
    </row>
    <row r="542" ht="12.75">
      <c r="A542" s="35"/>
    </row>
    <row r="543" ht="12.75">
      <c r="A543" s="35"/>
    </row>
    <row r="544" ht="12.75">
      <c r="A544" s="35"/>
    </row>
    <row r="545" ht="12.75">
      <c r="A545" s="35"/>
    </row>
    <row r="546" ht="12.75">
      <c r="A546" s="35"/>
    </row>
    <row r="547" ht="12.75">
      <c r="A547" s="35"/>
    </row>
    <row r="548" ht="12.75">
      <c r="A548" s="35"/>
    </row>
    <row r="549" ht="12.75">
      <c r="A549" s="35"/>
    </row>
    <row r="550" ht="12.75">
      <c r="A550" s="35"/>
    </row>
    <row r="551" ht="12.75">
      <c r="A551" s="35"/>
    </row>
    <row r="552" ht="12.75">
      <c r="A552" s="35"/>
    </row>
    <row r="553" ht="12.75">
      <c r="A553" s="35"/>
    </row>
    <row r="554" ht="12.75">
      <c r="A554" s="35"/>
    </row>
    <row r="555" ht="12.75">
      <c r="A555" s="35"/>
    </row>
    <row r="556" ht="12.75">
      <c r="A556" s="35"/>
    </row>
    <row r="557" ht="12.75">
      <c r="A557" s="35"/>
    </row>
    <row r="558" ht="12.75">
      <c r="A558" s="35"/>
    </row>
    <row r="559" ht="12.75">
      <c r="A559" s="35"/>
    </row>
    <row r="560" ht="12.75">
      <c r="A560" s="35"/>
    </row>
    <row r="561" ht="12.75">
      <c r="A561" s="35"/>
    </row>
    <row r="562" ht="12.75">
      <c r="A562" s="35"/>
    </row>
    <row r="563" ht="12.75">
      <c r="A563" s="35"/>
    </row>
    <row r="564" ht="12.75">
      <c r="A564" s="35"/>
    </row>
    <row r="565" ht="12.75">
      <c r="A565" s="35"/>
    </row>
    <row r="566" ht="12.75">
      <c r="A566" s="35"/>
    </row>
    <row r="567" ht="12.75">
      <c r="A567" s="35"/>
    </row>
    <row r="568" ht="12.75">
      <c r="A568" s="35"/>
    </row>
    <row r="569" ht="12.75">
      <c r="A569" s="35"/>
    </row>
    <row r="570" ht="12.75">
      <c r="A570" s="35"/>
    </row>
    <row r="571" ht="12.75">
      <c r="A571" s="35"/>
    </row>
    <row r="572" ht="12.75">
      <c r="A572" s="35"/>
    </row>
    <row r="573" ht="12.75">
      <c r="A573" s="35"/>
    </row>
    <row r="574" ht="12.75">
      <c r="A574" s="35"/>
    </row>
    <row r="575" ht="12.75">
      <c r="A575" s="35"/>
    </row>
    <row r="576" ht="12.75">
      <c r="A576" s="35"/>
    </row>
    <row r="577" ht="12.75">
      <c r="A577" s="35"/>
    </row>
    <row r="578" ht="12.75">
      <c r="A578" s="35"/>
    </row>
    <row r="579" ht="12.75">
      <c r="A579" s="35"/>
    </row>
    <row r="580" ht="12.75">
      <c r="A580" s="35"/>
    </row>
    <row r="581" ht="12.75">
      <c r="A581" s="35"/>
    </row>
    <row r="582" ht="12.75">
      <c r="A582" s="35"/>
    </row>
    <row r="583" ht="12.75">
      <c r="A583" s="35"/>
    </row>
    <row r="584" ht="12.75">
      <c r="A584" s="35"/>
    </row>
    <row r="585" ht="12.75">
      <c r="A585" s="35"/>
    </row>
    <row r="586" ht="12.75">
      <c r="A586" s="35"/>
    </row>
    <row r="587" ht="12.75">
      <c r="A587" s="35"/>
    </row>
    <row r="588" ht="12.75">
      <c r="A588" s="35"/>
    </row>
    <row r="589" ht="12.75">
      <c r="A589" s="35"/>
    </row>
    <row r="590" ht="12.75">
      <c r="A590" s="35"/>
    </row>
    <row r="591" ht="12.75">
      <c r="A591" s="35"/>
    </row>
    <row r="592" ht="12.75">
      <c r="A592" s="35"/>
    </row>
    <row r="593" ht="12.75">
      <c r="A593" s="35"/>
    </row>
    <row r="594" ht="12.75">
      <c r="A594" s="35"/>
    </row>
    <row r="595" ht="12.75">
      <c r="A595" s="35"/>
    </row>
    <row r="596" ht="12.75">
      <c r="A596" s="35"/>
    </row>
    <row r="597" ht="12.75">
      <c r="A597" s="35"/>
    </row>
    <row r="598" ht="12.75">
      <c r="A598" s="35"/>
    </row>
    <row r="599" ht="12.75">
      <c r="A599" s="35"/>
    </row>
    <row r="600" ht="12.75">
      <c r="A600" s="35"/>
    </row>
    <row r="601" ht="12.75">
      <c r="A601" s="35"/>
    </row>
    <row r="602" ht="12.75">
      <c r="A602" s="35"/>
    </row>
    <row r="603" ht="12.75">
      <c r="A603" s="35"/>
    </row>
    <row r="604" ht="12.75">
      <c r="A604" s="35"/>
    </row>
    <row r="605" ht="12.75">
      <c r="A605" s="35"/>
    </row>
    <row r="606" ht="12.75">
      <c r="A606" s="35"/>
    </row>
    <row r="607" ht="12.75">
      <c r="A607" s="35"/>
    </row>
    <row r="608" ht="12.75">
      <c r="A608" s="35"/>
    </row>
    <row r="609" ht="12.75">
      <c r="A609" s="35"/>
    </row>
    <row r="610" ht="12.75">
      <c r="A610" s="35"/>
    </row>
    <row r="611" ht="12.75">
      <c r="A611" s="35"/>
    </row>
    <row r="612" ht="12.75">
      <c r="A612" s="35"/>
    </row>
    <row r="613" ht="12.75">
      <c r="A613" s="35"/>
    </row>
    <row r="614" ht="12.75">
      <c r="A614" s="35"/>
    </row>
    <row r="615" ht="12.75">
      <c r="A615" s="35"/>
    </row>
    <row r="616" ht="12.75">
      <c r="A616" s="35"/>
    </row>
    <row r="617" ht="12.75">
      <c r="A617" s="35"/>
    </row>
    <row r="618" ht="12.75">
      <c r="A618" s="35"/>
    </row>
    <row r="619" ht="12.75">
      <c r="A619" s="35"/>
    </row>
    <row r="620" ht="12.75">
      <c r="A620" s="35"/>
    </row>
    <row r="621" ht="12.75">
      <c r="A621" s="35"/>
    </row>
    <row r="622" ht="12.75">
      <c r="A622" s="35"/>
    </row>
    <row r="623" ht="12.75">
      <c r="A623" s="35"/>
    </row>
    <row r="624" ht="12.75">
      <c r="A624" s="35"/>
    </row>
    <row r="625" ht="12.75">
      <c r="A625" s="35"/>
    </row>
    <row r="626" ht="12.75">
      <c r="A626" s="35"/>
    </row>
    <row r="627" ht="12.75">
      <c r="A627" s="35"/>
    </row>
    <row r="628" ht="12.75">
      <c r="A628" s="35"/>
    </row>
    <row r="629" ht="12.75">
      <c r="A629" s="35"/>
    </row>
    <row r="630" ht="12.75">
      <c r="A630" s="35"/>
    </row>
    <row r="631" ht="12.75">
      <c r="A631" s="35"/>
    </row>
    <row r="632" ht="12.75">
      <c r="A632" s="35"/>
    </row>
    <row r="633" ht="12.75">
      <c r="A633" s="35"/>
    </row>
    <row r="634" ht="12.75">
      <c r="A634" s="35"/>
    </row>
    <row r="635" ht="12.75">
      <c r="A635" s="35"/>
    </row>
    <row r="636" ht="12.75">
      <c r="A636" s="35"/>
    </row>
    <row r="637" ht="12.75">
      <c r="A637" s="35"/>
    </row>
    <row r="638" ht="12.75">
      <c r="A638" s="35"/>
    </row>
    <row r="639" ht="12.75">
      <c r="A639" s="35"/>
    </row>
    <row r="640" ht="12.75">
      <c r="A640" s="35"/>
    </row>
    <row r="641" ht="12.75">
      <c r="A641" s="35"/>
    </row>
    <row r="642" ht="12.75">
      <c r="A642" s="35"/>
    </row>
    <row r="643" ht="12.75">
      <c r="A643" s="35"/>
    </row>
    <row r="644" ht="12.75">
      <c r="A644" s="35"/>
    </row>
    <row r="645" ht="12.75">
      <c r="A645" s="35"/>
    </row>
    <row r="646" ht="12.75">
      <c r="A646" s="35"/>
    </row>
    <row r="647" ht="12.75">
      <c r="A647" s="35"/>
    </row>
    <row r="648" ht="12.75">
      <c r="A648" s="35"/>
    </row>
    <row r="649" ht="12.75">
      <c r="A649" s="35"/>
    </row>
    <row r="650" ht="12.75">
      <c r="A650" s="35"/>
    </row>
    <row r="651" ht="12.75">
      <c r="A651" s="35"/>
    </row>
    <row r="652" ht="12.75">
      <c r="A652" s="35"/>
    </row>
    <row r="653" ht="12.75">
      <c r="A653" s="35"/>
    </row>
    <row r="654" ht="12.75">
      <c r="A654" s="35"/>
    </row>
    <row r="655" ht="12.75">
      <c r="A655" s="35"/>
    </row>
    <row r="656" ht="12.75">
      <c r="A656" s="35"/>
    </row>
    <row r="657" ht="12.75">
      <c r="A657" s="35"/>
    </row>
    <row r="658" ht="12.75">
      <c r="A658" s="35"/>
    </row>
    <row r="659" ht="12.75">
      <c r="A659" s="35"/>
    </row>
    <row r="660" ht="12.75">
      <c r="A660" s="35"/>
    </row>
    <row r="661" ht="12.75">
      <c r="A661" s="35"/>
    </row>
    <row r="662" ht="12.75">
      <c r="A662" s="35"/>
    </row>
    <row r="663" ht="12.75">
      <c r="A663" s="35"/>
    </row>
    <row r="664" ht="12.75">
      <c r="A664" s="35"/>
    </row>
    <row r="665" ht="12.75">
      <c r="A665" s="35"/>
    </row>
    <row r="666" ht="12.75">
      <c r="A666" s="35"/>
    </row>
    <row r="667" ht="12.75">
      <c r="A667" s="35"/>
    </row>
    <row r="668" ht="12.75">
      <c r="A668" s="35"/>
    </row>
    <row r="669" ht="12.75">
      <c r="A669" s="35"/>
    </row>
    <row r="670" ht="12.75">
      <c r="A670" s="35"/>
    </row>
    <row r="671" ht="12.75">
      <c r="A671" s="35"/>
    </row>
    <row r="672" ht="12.75">
      <c r="A672" s="35"/>
    </row>
    <row r="673" ht="12.75">
      <c r="A673" s="35"/>
    </row>
    <row r="674" ht="12.75">
      <c r="A674" s="35"/>
    </row>
    <row r="675" ht="12.75">
      <c r="A675" s="35"/>
    </row>
    <row r="676" ht="12.75">
      <c r="A676" s="35"/>
    </row>
    <row r="677" ht="12.75">
      <c r="A677" s="35"/>
    </row>
    <row r="678" ht="12.75">
      <c r="A678" s="35"/>
    </row>
    <row r="679" ht="12.75">
      <c r="A679" s="35"/>
    </row>
    <row r="680" ht="12.75">
      <c r="A680" s="35"/>
    </row>
    <row r="681" ht="12.75">
      <c r="A681" s="35"/>
    </row>
    <row r="682" ht="12.75">
      <c r="A682" s="35"/>
    </row>
    <row r="683" ht="12.75">
      <c r="A683" s="35"/>
    </row>
    <row r="684" ht="12.75">
      <c r="A684" s="35"/>
    </row>
    <row r="685" ht="12.75">
      <c r="A685" s="35"/>
    </row>
    <row r="686" ht="12.75">
      <c r="A686" s="35"/>
    </row>
    <row r="687" ht="12.75">
      <c r="A687" s="35"/>
    </row>
    <row r="688" ht="12.75">
      <c r="A688" s="35"/>
    </row>
    <row r="689" ht="12.75">
      <c r="A689" s="35"/>
    </row>
    <row r="690" ht="12.75">
      <c r="A690" s="35"/>
    </row>
    <row r="691" ht="12.75">
      <c r="A691" s="35"/>
    </row>
    <row r="692" ht="12.75">
      <c r="A692" s="35"/>
    </row>
    <row r="693" ht="12.75">
      <c r="A693" s="35"/>
    </row>
    <row r="694" ht="12.75">
      <c r="A694" s="35"/>
    </row>
    <row r="695" ht="12.75">
      <c r="A695" s="35"/>
    </row>
    <row r="696" ht="12.75">
      <c r="A696" s="35"/>
    </row>
    <row r="697" ht="12.75">
      <c r="A697" s="35"/>
    </row>
    <row r="698" ht="12.75">
      <c r="A698" s="35"/>
    </row>
    <row r="699" ht="12.75">
      <c r="A699" s="35"/>
    </row>
    <row r="700" ht="12.75">
      <c r="A700" s="35"/>
    </row>
    <row r="701" ht="12.75">
      <c r="A701" s="35"/>
    </row>
    <row r="702" ht="12.75">
      <c r="A702" s="35"/>
    </row>
    <row r="703" ht="12.75">
      <c r="A703" s="35"/>
    </row>
    <row r="704" ht="12.75">
      <c r="A704" s="35"/>
    </row>
    <row r="705" ht="12.75">
      <c r="A705" s="35"/>
    </row>
    <row r="706" ht="12.75">
      <c r="A706" s="35"/>
    </row>
    <row r="707" ht="12.75">
      <c r="A707" s="35"/>
    </row>
    <row r="708" ht="12.75">
      <c r="A708" s="35"/>
    </row>
    <row r="709" ht="12.75">
      <c r="A709" s="35"/>
    </row>
    <row r="710" ht="12.75">
      <c r="A710" s="35"/>
    </row>
    <row r="711" ht="12.75">
      <c r="A711" s="35"/>
    </row>
    <row r="712" ht="12.75">
      <c r="A712" s="35"/>
    </row>
    <row r="713" ht="12.75">
      <c r="A713" s="35"/>
    </row>
    <row r="714" ht="12.75">
      <c r="A714" s="35"/>
    </row>
    <row r="715" ht="12.75">
      <c r="A715" s="35"/>
    </row>
    <row r="716" ht="12.75">
      <c r="A716" s="35"/>
    </row>
    <row r="717" ht="12.75">
      <c r="A717" s="35"/>
    </row>
    <row r="718" ht="12.75">
      <c r="A718" s="35"/>
    </row>
    <row r="719" ht="12.75">
      <c r="A719" s="35"/>
    </row>
    <row r="720" ht="12.75">
      <c r="A720" s="35"/>
    </row>
    <row r="721" ht="12.75">
      <c r="A721" s="35"/>
    </row>
    <row r="722" ht="12.75">
      <c r="A722" s="35"/>
    </row>
    <row r="723" ht="12.75">
      <c r="A723" s="35"/>
    </row>
    <row r="724" ht="12.75">
      <c r="A724" s="35"/>
    </row>
    <row r="725" ht="12.75">
      <c r="A725" s="35"/>
    </row>
    <row r="726" ht="12.75">
      <c r="A726" s="35"/>
    </row>
    <row r="727" ht="12.75">
      <c r="A727" s="35"/>
    </row>
    <row r="728" ht="12.75">
      <c r="A728" s="35"/>
    </row>
    <row r="729" ht="12.75">
      <c r="A729" s="35"/>
    </row>
    <row r="730" ht="12.75">
      <c r="A730" s="35"/>
    </row>
    <row r="731" ht="12.75">
      <c r="A731" s="35"/>
    </row>
    <row r="732" ht="12.75">
      <c r="A732" s="35"/>
    </row>
    <row r="733" ht="12.75">
      <c r="A733" s="35"/>
    </row>
    <row r="734" ht="12.75">
      <c r="A734" s="35"/>
    </row>
    <row r="735" ht="12.75">
      <c r="A735" s="35"/>
    </row>
    <row r="736" ht="12.75">
      <c r="A736" s="35"/>
    </row>
    <row r="737" ht="12.75">
      <c r="A737" s="35"/>
    </row>
    <row r="738" ht="12.75">
      <c r="A738" s="35"/>
    </row>
    <row r="739" ht="12.75">
      <c r="A739" s="35"/>
    </row>
    <row r="740" ht="12.75">
      <c r="A740" s="35"/>
    </row>
    <row r="741" ht="12.75">
      <c r="A741" s="35"/>
    </row>
    <row r="742" ht="12.75">
      <c r="A742" s="35"/>
    </row>
    <row r="743" ht="12.75">
      <c r="A743" s="35"/>
    </row>
    <row r="744" ht="12.75">
      <c r="A744" s="35"/>
    </row>
    <row r="745" ht="12.75">
      <c r="A745" s="35"/>
    </row>
    <row r="746" ht="12.75">
      <c r="A746" s="35"/>
    </row>
    <row r="747" ht="12.75">
      <c r="A747" s="35"/>
    </row>
    <row r="748" ht="12.75">
      <c r="A748" s="35"/>
    </row>
    <row r="749" ht="12.75">
      <c r="A749" s="35"/>
    </row>
    <row r="750" ht="12.75">
      <c r="A750" s="35"/>
    </row>
    <row r="751" ht="12.75">
      <c r="A751" s="35"/>
    </row>
    <row r="752" ht="12.75">
      <c r="A752" s="35"/>
    </row>
    <row r="753" ht="12.75">
      <c r="A753" s="35"/>
    </row>
    <row r="754" ht="12.75">
      <c r="A754" s="35"/>
    </row>
    <row r="755" ht="12.75">
      <c r="A755" s="35"/>
    </row>
    <row r="756" ht="12.75">
      <c r="A756" s="35"/>
    </row>
    <row r="757" ht="12.75">
      <c r="A757" s="35"/>
    </row>
    <row r="758" ht="12.75">
      <c r="A758" s="35"/>
    </row>
    <row r="759" ht="12.75">
      <c r="A759" s="35"/>
    </row>
    <row r="760" ht="12.75">
      <c r="A760" s="35"/>
    </row>
    <row r="761" ht="12.75">
      <c r="A761" s="35"/>
    </row>
    <row r="762" ht="12.75">
      <c r="A762" s="35"/>
    </row>
    <row r="763" ht="12.75">
      <c r="A763" s="35"/>
    </row>
    <row r="764" ht="12.75">
      <c r="A764" s="35"/>
    </row>
    <row r="765" ht="12.75">
      <c r="A765" s="35"/>
    </row>
    <row r="766" ht="12.75">
      <c r="A766" s="35"/>
    </row>
    <row r="767" ht="12.75">
      <c r="A767" s="35"/>
    </row>
    <row r="768" ht="12.75">
      <c r="A768" s="35"/>
    </row>
    <row r="769" ht="12.75">
      <c r="A769" s="35"/>
    </row>
    <row r="770" ht="12.75">
      <c r="A770" s="35"/>
    </row>
    <row r="771" ht="12.75">
      <c r="A771" s="35"/>
    </row>
    <row r="772" ht="12.75">
      <c r="A772" s="35"/>
    </row>
    <row r="773" ht="12.75">
      <c r="A773" s="35"/>
    </row>
    <row r="774" ht="12.75">
      <c r="A774" s="35"/>
    </row>
    <row r="775" ht="12.75">
      <c r="A775" s="35"/>
    </row>
    <row r="776" ht="12.75">
      <c r="A776" s="35"/>
    </row>
    <row r="777" ht="12.75">
      <c r="A777" s="35"/>
    </row>
    <row r="778" ht="12.75">
      <c r="A778" s="35"/>
    </row>
    <row r="779" ht="12.75">
      <c r="A779" s="35"/>
    </row>
    <row r="780" ht="12.75">
      <c r="A780" s="35"/>
    </row>
    <row r="781" ht="12.75">
      <c r="A781" s="35"/>
    </row>
    <row r="782" ht="12.75">
      <c r="A782" s="35"/>
    </row>
    <row r="783" ht="12.75">
      <c r="A783" s="35"/>
    </row>
    <row r="784" ht="12.75">
      <c r="A784" s="35"/>
    </row>
    <row r="785" ht="12.75">
      <c r="A785" s="35"/>
    </row>
    <row r="786" ht="12.75">
      <c r="A786" s="35"/>
    </row>
    <row r="787" ht="12.75">
      <c r="A787" s="35"/>
    </row>
    <row r="788" ht="12.75">
      <c r="A788" s="35"/>
    </row>
    <row r="789" ht="12.75">
      <c r="A789" s="35"/>
    </row>
    <row r="790" ht="12.75">
      <c r="A790" s="35"/>
    </row>
    <row r="791" ht="12.75">
      <c r="A791" s="35"/>
    </row>
    <row r="792" ht="12.75">
      <c r="A792" s="35"/>
    </row>
    <row r="793" ht="12.75">
      <c r="A793" s="35"/>
    </row>
    <row r="794" ht="12.75">
      <c r="A794" s="35"/>
    </row>
    <row r="795" ht="12.75">
      <c r="A795" s="35"/>
    </row>
    <row r="796" ht="12.75">
      <c r="A796" s="35"/>
    </row>
    <row r="797" ht="12.75">
      <c r="A797" s="35"/>
    </row>
    <row r="798" ht="12.75">
      <c r="A798" s="35"/>
    </row>
    <row r="799" ht="12.75">
      <c r="A799" s="35"/>
    </row>
    <row r="800" ht="12.75">
      <c r="A800" s="35"/>
    </row>
    <row r="801" ht="12.75">
      <c r="A801" s="35"/>
    </row>
    <row r="802" ht="12.75">
      <c r="A802" s="35"/>
    </row>
    <row r="803" ht="12.75">
      <c r="A803" s="35"/>
    </row>
    <row r="804" ht="12.75">
      <c r="A804" s="35"/>
    </row>
    <row r="805" ht="12.75">
      <c r="A805" s="35"/>
    </row>
    <row r="806" ht="12.75">
      <c r="A806" s="35"/>
    </row>
    <row r="807" ht="12.75">
      <c r="A807" s="35"/>
    </row>
    <row r="808" ht="12.75">
      <c r="A808" s="35"/>
    </row>
    <row r="809" ht="12.75">
      <c r="A809" s="35"/>
    </row>
    <row r="810" ht="12.75">
      <c r="A810" s="35"/>
    </row>
    <row r="811" ht="12.75">
      <c r="A811" s="35"/>
    </row>
    <row r="812" ht="12.75">
      <c r="A812" s="35"/>
    </row>
    <row r="813" ht="12.75">
      <c r="A813" s="35"/>
    </row>
    <row r="814" ht="12.75">
      <c r="A814" s="35"/>
    </row>
    <row r="815" ht="12.75">
      <c r="A815" s="35"/>
    </row>
    <row r="816" ht="12.75">
      <c r="A816" s="35"/>
    </row>
    <row r="817" ht="12.75">
      <c r="A817" s="35"/>
    </row>
    <row r="818" ht="12.75">
      <c r="A818" s="35"/>
    </row>
    <row r="819" ht="12.75">
      <c r="A819" s="35"/>
    </row>
    <row r="820" ht="12.75">
      <c r="A820" s="35"/>
    </row>
    <row r="821" ht="12.75">
      <c r="A821" s="35"/>
    </row>
    <row r="822" ht="12.75">
      <c r="A822" s="35"/>
    </row>
    <row r="823" ht="12.75">
      <c r="A823" s="35"/>
    </row>
    <row r="824" ht="12.75">
      <c r="A824" s="35"/>
    </row>
    <row r="825" ht="12.75">
      <c r="A825" s="35"/>
    </row>
    <row r="826" ht="12.75">
      <c r="A826" s="35"/>
    </row>
    <row r="827" ht="12.75">
      <c r="A827" s="35"/>
    </row>
    <row r="828" ht="12.75">
      <c r="A828" s="35"/>
    </row>
    <row r="829" ht="12.75">
      <c r="A829" s="35"/>
    </row>
    <row r="830" ht="12.75">
      <c r="A830" s="35"/>
    </row>
    <row r="831" ht="12.75">
      <c r="A831" s="35"/>
    </row>
    <row r="832" ht="12.75">
      <c r="A832" s="35"/>
    </row>
    <row r="833" ht="12.75">
      <c r="A833" s="35"/>
    </row>
    <row r="834" ht="12.75">
      <c r="A834" s="35"/>
    </row>
    <row r="835" ht="12.75">
      <c r="A835" s="35"/>
    </row>
    <row r="836" ht="12.75">
      <c r="A836" s="35"/>
    </row>
    <row r="837" ht="12.75">
      <c r="A837" s="35"/>
    </row>
    <row r="838" ht="12.75">
      <c r="A838" s="35"/>
    </row>
    <row r="839" ht="12.75">
      <c r="A839" s="35"/>
    </row>
    <row r="840" ht="12.75">
      <c r="A840" s="35"/>
    </row>
    <row r="841" ht="12.75">
      <c r="A841" s="35"/>
    </row>
    <row r="842" ht="12.75">
      <c r="A842" s="35"/>
    </row>
    <row r="843" ht="12.75">
      <c r="A843" s="35"/>
    </row>
    <row r="844" ht="12.75">
      <c r="A844" s="35"/>
    </row>
    <row r="845" ht="12.75">
      <c r="A845" s="35"/>
    </row>
    <row r="846" ht="12.75">
      <c r="A846" s="35"/>
    </row>
    <row r="847" ht="12.75">
      <c r="A847" s="35"/>
    </row>
    <row r="848" ht="12.75">
      <c r="A848" s="35"/>
    </row>
    <row r="849" ht="12.75">
      <c r="A849" s="35"/>
    </row>
    <row r="850" ht="12.75">
      <c r="A850" s="35"/>
    </row>
    <row r="851" ht="12.75">
      <c r="A851" s="35"/>
    </row>
    <row r="852" ht="12.75">
      <c r="A852" s="35"/>
    </row>
    <row r="853" ht="12.75">
      <c r="A853" s="35"/>
    </row>
    <row r="854" ht="12.75">
      <c r="A854" s="35"/>
    </row>
    <row r="855" ht="12.75">
      <c r="A855" s="35"/>
    </row>
    <row r="856" ht="12.75">
      <c r="A856" s="35"/>
    </row>
    <row r="857" ht="12.75">
      <c r="A857" s="35"/>
    </row>
    <row r="858" ht="12.75">
      <c r="A858" s="35"/>
    </row>
    <row r="859" ht="12.75">
      <c r="A859" s="35"/>
    </row>
    <row r="860" ht="12.75">
      <c r="A860" s="35"/>
    </row>
    <row r="861" ht="12.75">
      <c r="A861" s="35"/>
    </row>
    <row r="862" ht="12.75">
      <c r="A862" s="35"/>
    </row>
    <row r="863" ht="12.75">
      <c r="A863" s="35"/>
    </row>
    <row r="864" ht="12.75">
      <c r="A864" s="35"/>
    </row>
    <row r="865" ht="12.75">
      <c r="A865" s="35"/>
    </row>
    <row r="866" ht="12.75">
      <c r="A866" s="35"/>
    </row>
    <row r="867" ht="12.75">
      <c r="A867" s="35"/>
    </row>
    <row r="868" ht="12.75">
      <c r="A868" s="35"/>
    </row>
    <row r="869" ht="12.75">
      <c r="A869" s="35"/>
    </row>
    <row r="870" ht="12.75">
      <c r="A870" s="35"/>
    </row>
    <row r="871" ht="12.75">
      <c r="A871" s="35"/>
    </row>
    <row r="872" ht="12.75">
      <c r="A872" s="35"/>
    </row>
    <row r="873" ht="12.75">
      <c r="A873" s="35"/>
    </row>
    <row r="874" ht="12.75">
      <c r="A874" s="35"/>
    </row>
    <row r="875" ht="12.75">
      <c r="A875" s="35"/>
    </row>
    <row r="876" ht="12.75">
      <c r="A876" s="35"/>
    </row>
    <row r="877" ht="12.75">
      <c r="A877" s="35"/>
    </row>
    <row r="878" ht="12.75">
      <c r="A878" s="35"/>
    </row>
    <row r="879" ht="12.75">
      <c r="A879" s="35"/>
    </row>
    <row r="880" ht="12.75">
      <c r="A880" s="35"/>
    </row>
    <row r="881" ht="12.75">
      <c r="A881" s="35"/>
    </row>
    <row r="882" ht="12.75">
      <c r="A882" s="35"/>
    </row>
    <row r="883" ht="12.75">
      <c r="A883" s="35"/>
    </row>
    <row r="884" ht="12.75">
      <c r="A884" s="35"/>
    </row>
    <row r="885" ht="12.75">
      <c r="A885" s="35"/>
    </row>
    <row r="886" ht="12.75">
      <c r="A886" s="35"/>
    </row>
    <row r="887" ht="12.75">
      <c r="A887" s="35"/>
    </row>
    <row r="888" ht="12.75">
      <c r="A888" s="35"/>
    </row>
    <row r="889" ht="12.75">
      <c r="A889" s="35"/>
    </row>
    <row r="890" ht="12.75">
      <c r="A890" s="35"/>
    </row>
    <row r="891" ht="12.75">
      <c r="A891" s="35"/>
    </row>
    <row r="892" ht="12.75">
      <c r="A892" s="35"/>
    </row>
    <row r="893" ht="12.75">
      <c r="A893" s="35"/>
    </row>
    <row r="894" ht="12.75">
      <c r="A894" s="35"/>
    </row>
    <row r="895" ht="12.75">
      <c r="A895" s="35"/>
    </row>
    <row r="896" ht="12.75">
      <c r="A896" s="35"/>
    </row>
    <row r="897" ht="12.75">
      <c r="A897" s="35"/>
    </row>
    <row r="898" ht="12.75">
      <c r="A898" s="35"/>
    </row>
    <row r="899" ht="12.75">
      <c r="A899" s="35"/>
    </row>
    <row r="900" ht="12.75">
      <c r="A900" s="35"/>
    </row>
    <row r="901" ht="12.75">
      <c r="A901" s="35"/>
    </row>
    <row r="902" ht="12.75">
      <c r="A902" s="35"/>
    </row>
    <row r="903" ht="12.75">
      <c r="A903" s="35"/>
    </row>
    <row r="904" ht="12.75">
      <c r="A904" s="35"/>
    </row>
    <row r="905" ht="12.75">
      <c r="A905" s="35"/>
    </row>
    <row r="906" ht="12.75">
      <c r="A906" s="35"/>
    </row>
    <row r="907" ht="12.75">
      <c r="A907" s="35"/>
    </row>
    <row r="908" ht="12.75">
      <c r="A908" s="35"/>
    </row>
    <row r="909" ht="12.75">
      <c r="A909" s="35"/>
    </row>
    <row r="910" ht="12.75">
      <c r="A910" s="35"/>
    </row>
    <row r="911" ht="12.75">
      <c r="A911" s="35"/>
    </row>
    <row r="912" ht="12.75">
      <c r="A912" s="35"/>
    </row>
    <row r="913" ht="12.75">
      <c r="A913" s="35"/>
    </row>
    <row r="914" ht="12.75">
      <c r="A914" s="35"/>
    </row>
    <row r="915" ht="12.75">
      <c r="A915" s="35"/>
    </row>
    <row r="916" ht="12.75">
      <c r="A916" s="35"/>
    </row>
    <row r="917" ht="12.75">
      <c r="A917" s="35"/>
    </row>
    <row r="918" ht="12.75">
      <c r="A918" s="35"/>
    </row>
    <row r="919" ht="12.75">
      <c r="A919" s="35"/>
    </row>
    <row r="920" ht="12.75">
      <c r="A920" s="35"/>
    </row>
  </sheetData>
  <sheetProtection password="98D5" sheet="1" selectLockedCells="1"/>
  <printOptions/>
  <pageMargins left="1.25" right="0.75" top="1" bottom="1" header="0.5" footer="0.5"/>
  <pageSetup fitToHeight="12" horizontalDpi="600" verticalDpi="600" orientation="portrait" scale="80" r:id="rId3"/>
  <headerFooter alignWithMargins="0">
    <oddHeader>&amp;C&amp;"Arial,Bold"&amp;14Clinical Trials Test &amp; Assessment Cost Worksheet</oddHeader>
  </headerFooter>
  <rowBreaks count="1" manualBreakCount="1">
    <brk id="6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keefeg</dc:creator>
  <cp:keywords/>
  <dc:description/>
  <cp:lastModifiedBy>Simons, Anthony Daryll</cp:lastModifiedBy>
  <cp:lastPrinted>2014-09-12T12:46:24Z</cp:lastPrinted>
  <dcterms:created xsi:type="dcterms:W3CDTF">2004-08-23T14:03:53Z</dcterms:created>
  <dcterms:modified xsi:type="dcterms:W3CDTF">2022-01-24T16:30:18Z</dcterms:modified>
  <cp:category/>
  <cp:version/>
  <cp:contentType/>
  <cp:contentStatus/>
</cp:coreProperties>
</file>